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Niklas\Documents\Kostnadsfördelingar\USM 2023-2024 Färdiga\"/>
    </mc:Choice>
  </mc:AlternateContent>
  <xr:revisionPtr revIDLastSave="0" documentId="13_ncr:1_{50595201-6FAF-4E17-8A4B-31A67D15BCA6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KF steg 4 P18" sheetId="1" r:id="rId1"/>
    <sheet name="KF steg 4 F18" sheetId="2" r:id="rId2"/>
    <sheet name="KF Steg 4 P16" sheetId="4" r:id="rId3"/>
    <sheet name="KF steg 4 F16 " sheetId="3" r:id="rId4"/>
    <sheet name="KF Steg 4 F14" sheetId="5" r:id="rId5"/>
    <sheet name="KF Steg 4 P14" sheetId="6" r:id="rId6"/>
  </sheets>
  <definedNames>
    <definedName name="_xlnm._FilterDatabase" localSheetId="4" hidden="1">'KF Steg 4 F14'!$A$3:$J$3</definedName>
    <definedName name="_xlnm._FilterDatabase" localSheetId="3" hidden="1">'KF steg 4 F16 '!$A$3:$J$23</definedName>
    <definedName name="_xlnm._FilterDatabase" localSheetId="1" hidden="1">'KF steg 4 F18'!$A$3:$J$23</definedName>
    <definedName name="_xlnm._FilterDatabase" localSheetId="5" hidden="1">'KF Steg 4 P14'!$A$3:$J$3</definedName>
    <definedName name="_xlnm._FilterDatabase" localSheetId="2" hidden="1">'KF Steg 4 P16'!$A$3:$J$3</definedName>
    <definedName name="_xlnm._FilterDatabase" localSheetId="0" hidden="1">'KF steg 4 P18'!$A$3:$J$25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bhZcCy2lkqxFqGCkaN1mI0K5dFln6fBLQeedjnnyMO8="/>
    </ext>
  </extLst>
</workbook>
</file>

<file path=xl/calcChain.xml><?xml version="1.0" encoding="utf-8"?>
<calcChain xmlns="http://schemas.openxmlformats.org/spreadsheetml/2006/main">
  <c r="F112" i="5" l="1"/>
  <c r="F64" i="6"/>
  <c r="F65" i="6"/>
  <c r="F106" i="5"/>
  <c r="F63" i="6"/>
  <c r="F83" i="5"/>
  <c r="F51" i="6"/>
  <c r="H66" i="6"/>
  <c r="H67" i="6" s="1"/>
  <c r="H68" i="6" s="1"/>
  <c r="H40" i="6"/>
  <c r="H41" i="6" s="1"/>
  <c r="H42" i="6" s="1"/>
  <c r="H43" i="6" s="1"/>
  <c r="H44" i="6" s="1"/>
  <c r="H53" i="6"/>
  <c r="H54" i="6" s="1"/>
  <c r="H55" i="6" s="1"/>
  <c r="H56" i="6" s="1"/>
  <c r="H57" i="6" s="1"/>
  <c r="H73" i="6"/>
  <c r="H74" i="6" s="1"/>
  <c r="H75" i="6" s="1"/>
  <c r="H76" i="6" s="1"/>
  <c r="H77" i="6" s="1"/>
  <c r="H86" i="6"/>
  <c r="H87" i="6" s="1"/>
  <c r="H88" i="6" s="1"/>
  <c r="H89" i="6" s="1"/>
  <c r="H90" i="6" s="1"/>
  <c r="H91" i="6"/>
  <c r="H92" i="6" s="1"/>
  <c r="H93" i="6" s="1"/>
  <c r="H94" i="6" s="1"/>
  <c r="H95" i="6" s="1"/>
  <c r="H82" i="6"/>
  <c r="H83" i="6" s="1"/>
  <c r="H84" i="6" s="1"/>
  <c r="H85" i="6" s="1"/>
  <c r="H78" i="6"/>
  <c r="H79" i="6" s="1"/>
  <c r="H80" i="6" s="1"/>
  <c r="H81" i="6" s="1"/>
  <c r="H69" i="6"/>
  <c r="H70" i="6" s="1"/>
  <c r="H71" i="6" s="1"/>
  <c r="H72" i="6" s="1"/>
  <c r="H62" i="6"/>
  <c r="H63" i="6" s="1"/>
  <c r="H64" i="6" s="1"/>
  <c r="H65" i="6" s="1"/>
  <c r="H58" i="6"/>
  <c r="H59" i="6" s="1"/>
  <c r="H60" i="6" s="1"/>
  <c r="H61" i="6" s="1"/>
  <c r="H49" i="6"/>
  <c r="H50" i="6" s="1"/>
  <c r="H51" i="6" s="1"/>
  <c r="H52" i="6" s="1"/>
  <c r="H45" i="6"/>
  <c r="H46" i="6" s="1"/>
  <c r="H47" i="6" s="1"/>
  <c r="H48" i="6" s="1"/>
  <c r="H36" i="6"/>
  <c r="H37" i="6" s="1"/>
  <c r="H38" i="6" s="1"/>
  <c r="H39" i="6" s="1"/>
  <c r="H32" i="6"/>
  <c r="H33" i="6" s="1"/>
  <c r="H34" i="6" s="1"/>
  <c r="H35" i="6" s="1"/>
  <c r="H28" i="6"/>
  <c r="H29" i="6" s="1"/>
  <c r="H30" i="6" s="1"/>
  <c r="H31" i="6" s="1"/>
  <c r="H24" i="6"/>
  <c r="H25" i="6" s="1"/>
  <c r="H26" i="6" s="1"/>
  <c r="H27" i="6" s="1"/>
  <c r="H20" i="6"/>
  <c r="H21" i="6" s="1"/>
  <c r="H22" i="6" s="1"/>
  <c r="H23" i="6" s="1"/>
  <c r="H16" i="6"/>
  <c r="H17" i="6" s="1"/>
  <c r="H18" i="6" s="1"/>
  <c r="H19" i="6" s="1"/>
  <c r="H12" i="6"/>
  <c r="H13" i="6" s="1"/>
  <c r="H14" i="6" s="1"/>
  <c r="H15" i="6" s="1"/>
  <c r="H8" i="6"/>
  <c r="H9" i="6" s="1"/>
  <c r="H10" i="6" s="1"/>
  <c r="H11" i="6" s="1"/>
  <c r="H4" i="6"/>
  <c r="F69" i="6" l="1"/>
  <c r="H100" i="5"/>
  <c r="H101" i="5" s="1"/>
  <c r="H102" i="5" s="1"/>
  <c r="F58" i="5"/>
  <c r="H107" i="5"/>
  <c r="H108" i="5" s="1"/>
  <c r="H109" i="5" s="1"/>
  <c r="H103" i="5"/>
  <c r="H104" i="5" s="1"/>
  <c r="H105" i="5" s="1"/>
  <c r="H106" i="5" s="1"/>
  <c r="H66" i="5"/>
  <c r="H67" i="5" s="1"/>
  <c r="H68" i="5" s="1"/>
  <c r="H69" i="5" s="1"/>
  <c r="H57" i="5"/>
  <c r="H58" i="5" s="1"/>
  <c r="H59" i="5" s="1"/>
  <c r="H60" i="5" s="1"/>
  <c r="H53" i="5"/>
  <c r="H54" i="5" s="1"/>
  <c r="H55" i="5" s="1"/>
  <c r="H56" i="5" s="1"/>
  <c r="H110" i="5"/>
  <c r="H111" i="5" s="1"/>
  <c r="H112" i="5" s="1"/>
  <c r="H113" i="5" s="1"/>
  <c r="H114" i="5" s="1"/>
  <c r="H95" i="5"/>
  <c r="H96" i="5" s="1"/>
  <c r="H97" i="5" s="1"/>
  <c r="H98" i="5" s="1"/>
  <c r="H99" i="5" s="1"/>
  <c r="H90" i="5"/>
  <c r="H91" i="5" s="1"/>
  <c r="H92" i="5" s="1"/>
  <c r="H93" i="5" s="1"/>
  <c r="H94" i="5" s="1"/>
  <c r="H85" i="5"/>
  <c r="H86" i="5" s="1"/>
  <c r="H87" i="5" s="1"/>
  <c r="H88" i="5" s="1"/>
  <c r="H89" i="5" s="1"/>
  <c r="H80" i="5"/>
  <c r="H81" i="5" s="1"/>
  <c r="H82" i="5" s="1"/>
  <c r="H83" i="5" s="1"/>
  <c r="H84" i="5" s="1"/>
  <c r="H75" i="5"/>
  <c r="H76" i="5" s="1"/>
  <c r="H77" i="5" s="1"/>
  <c r="H78" i="5" s="1"/>
  <c r="H79" i="5" s="1"/>
  <c r="H70" i="5"/>
  <c r="H71" i="5" s="1"/>
  <c r="H72" i="5" s="1"/>
  <c r="H73" i="5" s="1"/>
  <c r="H74" i="5" s="1"/>
  <c r="H61" i="5"/>
  <c r="H62" i="5" s="1"/>
  <c r="H63" i="5" s="1"/>
  <c r="H64" i="5" s="1"/>
  <c r="H65" i="5" s="1"/>
  <c r="H49" i="5"/>
  <c r="H50" i="5" s="1"/>
  <c r="H51" i="5" s="1"/>
  <c r="H52" i="5" s="1"/>
  <c r="H44" i="5"/>
  <c r="H45" i="5" s="1"/>
  <c r="H46" i="5" s="1"/>
  <c r="H47" i="5" s="1"/>
  <c r="H48" i="5" s="1"/>
  <c r="H39" i="5"/>
  <c r="H40" i="5" s="1"/>
  <c r="H41" i="5" s="1"/>
  <c r="H42" i="5" s="1"/>
  <c r="H43" i="5" s="1"/>
  <c r="H34" i="5"/>
  <c r="H35" i="5" s="1"/>
  <c r="H36" i="5" s="1"/>
  <c r="H37" i="5" s="1"/>
  <c r="H38" i="5" s="1"/>
  <c r="H29" i="5"/>
  <c r="H30" i="5" s="1"/>
  <c r="H31" i="5" s="1"/>
  <c r="H32" i="5" s="1"/>
  <c r="H33" i="5" s="1"/>
  <c r="H24" i="5"/>
  <c r="H25" i="5" s="1"/>
  <c r="H26" i="5" s="1"/>
  <c r="H27" i="5" s="1"/>
  <c r="H28" i="5" s="1"/>
  <c r="H19" i="5"/>
  <c r="H20" i="5" s="1"/>
  <c r="H21" i="5" s="1"/>
  <c r="H22" i="5" s="1"/>
  <c r="H23" i="5" s="1"/>
  <c r="H14" i="5"/>
  <c r="H15" i="5" s="1"/>
  <c r="H16" i="5" s="1"/>
  <c r="H17" i="5" s="1"/>
  <c r="H18" i="5" s="1"/>
  <c r="H9" i="5"/>
  <c r="H10" i="5" s="1"/>
  <c r="H11" i="5" s="1"/>
  <c r="H12" i="5" s="1"/>
  <c r="H13" i="5" s="1"/>
  <c r="H4" i="5"/>
  <c r="H5" i="5" s="1"/>
  <c r="H6" i="5" s="1"/>
  <c r="H7" i="5" s="1"/>
  <c r="H8" i="5" s="1"/>
  <c r="F19" i="3"/>
  <c r="H19" i="3"/>
  <c r="H20" i="3" s="1"/>
  <c r="H21" i="3" s="1"/>
  <c r="H22" i="3" s="1"/>
  <c r="H23" i="3" s="1"/>
  <c r="H14" i="3"/>
  <c r="H15" i="3" s="1"/>
  <c r="H16" i="3" s="1"/>
  <c r="H17" i="3" s="1"/>
  <c r="H18" i="3" s="1"/>
  <c r="H9" i="3"/>
  <c r="H10" i="3" s="1"/>
  <c r="H11" i="3" s="1"/>
  <c r="H12" i="3" s="1"/>
  <c r="H13" i="3" s="1"/>
  <c r="H4" i="3"/>
  <c r="H19" i="4"/>
  <c r="H20" i="4" s="1"/>
  <c r="H21" i="4" s="1"/>
  <c r="H22" i="4" s="1"/>
  <c r="H23" i="4" s="1"/>
  <c r="H14" i="4"/>
  <c r="H15" i="4" s="1"/>
  <c r="H16" i="4" s="1"/>
  <c r="H17" i="4" s="1"/>
  <c r="H18" i="4" s="1"/>
  <c r="H9" i="4"/>
  <c r="H10" i="4" s="1"/>
  <c r="H11" i="4" s="1"/>
  <c r="H12" i="4" s="1"/>
  <c r="H13" i="4" s="1"/>
  <c r="H4" i="4"/>
  <c r="H5" i="4" s="1"/>
  <c r="H6" i="4" s="1"/>
  <c r="H7" i="4" s="1"/>
  <c r="H8" i="4" s="1"/>
  <c r="H19" i="2"/>
  <c r="H20" i="2" s="1"/>
  <c r="H21" i="2" s="1"/>
  <c r="H22" i="2" s="1"/>
  <c r="H23" i="2" s="1"/>
  <c r="H14" i="2"/>
  <c r="H15" i="2" s="1"/>
  <c r="H16" i="2" s="1"/>
  <c r="H17" i="2" s="1"/>
  <c r="H18" i="2" s="1"/>
  <c r="H9" i="2"/>
  <c r="H10" i="2" s="1"/>
  <c r="H11" i="2" s="1"/>
  <c r="H12" i="2" s="1"/>
  <c r="H13" i="2" s="1"/>
  <c r="H4" i="2"/>
  <c r="H5" i="2" s="1"/>
  <c r="H6" i="2" s="1"/>
  <c r="H19" i="1"/>
  <c r="H14" i="1"/>
  <c r="H9" i="1"/>
  <c r="H10" i="1" s="1"/>
  <c r="H11" i="1" s="1"/>
  <c r="H12" i="1" s="1"/>
  <c r="H13" i="1" s="1"/>
  <c r="H4" i="1"/>
  <c r="H5" i="1" s="1"/>
  <c r="H6" i="1" s="1"/>
  <c r="H7" i="1" s="1"/>
  <c r="H8" i="1" s="1"/>
  <c r="F110" i="5"/>
  <c r="H24" i="4" l="1"/>
  <c r="H5" i="3"/>
  <c r="H6" i="3" s="1"/>
  <c r="H7" i="3" s="1"/>
  <c r="H8" i="3" s="1"/>
  <c r="H24" i="3" s="1"/>
  <c r="H115" i="5"/>
  <c r="H7" i="2"/>
  <c r="H8" i="2" s="1"/>
  <c r="F52" i="6"/>
  <c r="F39" i="6"/>
  <c r="F94" i="6"/>
  <c r="F30" i="6"/>
  <c r="F22" i="6"/>
  <c r="F70" i="6"/>
  <c r="F92" i="6"/>
  <c r="F61" i="6"/>
  <c r="F14" i="6"/>
  <c r="F33" i="6"/>
  <c r="F25" i="6"/>
  <c r="F44" i="6"/>
  <c r="F81" i="6"/>
  <c r="F55" i="6"/>
  <c r="F62" i="6"/>
  <c r="F13" i="6"/>
  <c r="F95" i="6"/>
  <c r="F45" i="6"/>
  <c r="F24" i="6"/>
  <c r="F28" i="6"/>
  <c r="F60" i="6"/>
  <c r="F48" i="6"/>
  <c r="F32" i="6"/>
  <c r="F58" i="6"/>
  <c r="F78" i="6"/>
  <c r="F72" i="6"/>
  <c r="F35" i="6"/>
  <c r="F93" i="6"/>
  <c r="F37" i="6"/>
  <c r="F46" i="6"/>
  <c r="F23" i="6"/>
  <c r="F40" i="6"/>
  <c r="F74" i="6"/>
  <c r="F85" i="6"/>
  <c r="F89" i="6"/>
  <c r="F12" i="6"/>
  <c r="F34" i="6"/>
  <c r="F80" i="6"/>
  <c r="F5" i="6"/>
  <c r="F41" i="6"/>
  <c r="F56" i="6"/>
  <c r="F26" i="6"/>
  <c r="F86" i="6"/>
  <c r="F10" i="6"/>
  <c r="F67" i="6"/>
  <c r="F21" i="6"/>
  <c r="F73" i="6"/>
  <c r="F18" i="6"/>
  <c r="F7" i="6"/>
  <c r="F43" i="6"/>
  <c r="F17" i="6"/>
  <c r="F20" i="6"/>
  <c r="F68" i="6"/>
  <c r="F57" i="6"/>
  <c r="F16" i="6"/>
  <c r="F84" i="6"/>
  <c r="F90" i="6"/>
  <c r="F77" i="6"/>
  <c r="F49" i="6"/>
  <c r="F66" i="6"/>
  <c r="F71" i="6"/>
  <c r="F11" i="6"/>
  <c r="F6" i="6"/>
  <c r="F8" i="6"/>
  <c r="F83" i="6"/>
  <c r="F42" i="6"/>
  <c r="F15" i="6"/>
  <c r="F88" i="6"/>
  <c r="F82" i="6"/>
  <c r="F31" i="6"/>
  <c r="F47" i="6"/>
  <c r="F75" i="6"/>
  <c r="F19" i="6"/>
  <c r="F9" i="6"/>
  <c r="F50" i="6"/>
  <c r="F79" i="6"/>
  <c r="F53" i="6"/>
  <c r="F29" i="6"/>
  <c r="F59" i="6"/>
  <c r="F54" i="6"/>
  <c r="F76" i="6"/>
  <c r="F27" i="6"/>
  <c r="F91" i="6"/>
  <c r="F38" i="6"/>
  <c r="F4" i="6"/>
  <c r="F87" i="6"/>
  <c r="F36" i="6"/>
  <c r="F89" i="5"/>
  <c r="F111" i="5"/>
  <c r="F74" i="5"/>
  <c r="F78" i="5"/>
  <c r="F28" i="5"/>
  <c r="F32" i="5"/>
  <c r="F22" i="5"/>
  <c r="F84" i="5"/>
  <c r="F10" i="5"/>
  <c r="F51" i="5"/>
  <c r="F47" i="5"/>
  <c r="F7" i="5"/>
  <c r="F39" i="5"/>
  <c r="F102" i="5"/>
  <c r="F57" i="5"/>
  <c r="F9" i="5"/>
  <c r="F71" i="5"/>
  <c r="F93" i="5"/>
  <c r="F79" i="5"/>
  <c r="F67" i="5"/>
  <c r="F99" i="5"/>
  <c r="F90" i="5"/>
  <c r="F72" i="5"/>
  <c r="F36" i="5"/>
  <c r="F73" i="5"/>
  <c r="F29" i="5"/>
  <c r="F15" i="5"/>
  <c r="F96" i="5"/>
  <c r="F34" i="5"/>
  <c r="F16" i="5"/>
  <c r="F17" i="5"/>
  <c r="F38" i="5"/>
  <c r="F19" i="5"/>
  <c r="F20" i="5"/>
  <c r="F5" i="5"/>
  <c r="F59" i="5"/>
  <c r="F43" i="5"/>
  <c r="F46" i="5"/>
  <c r="F33" i="5"/>
  <c r="F68" i="5"/>
  <c r="F86" i="5"/>
  <c r="F25" i="5"/>
  <c r="F76" i="5"/>
  <c r="F48" i="5"/>
  <c r="F12" i="5"/>
  <c r="F24" i="5"/>
  <c r="F100" i="5"/>
  <c r="F82" i="5"/>
  <c r="F114" i="5"/>
  <c r="F52" i="5"/>
  <c r="F37" i="5"/>
  <c r="F69" i="5"/>
  <c r="F31" i="5"/>
  <c r="F103" i="5"/>
  <c r="F101" i="5"/>
  <c r="F4" i="5"/>
  <c r="F95" i="5"/>
  <c r="F98" i="5"/>
  <c r="F85" i="5"/>
  <c r="F88" i="5"/>
  <c r="F11" i="5"/>
  <c r="F41" i="5"/>
  <c r="F40" i="5"/>
  <c r="F27" i="5"/>
  <c r="F61" i="5"/>
  <c r="F113" i="5"/>
  <c r="F60" i="5"/>
  <c r="F45" i="5"/>
  <c r="F91" i="5"/>
  <c r="F70" i="5"/>
  <c r="F30" i="5"/>
  <c r="F63" i="5"/>
  <c r="F56" i="5"/>
  <c r="F55" i="5"/>
  <c r="F81" i="5"/>
  <c r="F94" i="5"/>
  <c r="F53" i="5"/>
  <c r="F49" i="5"/>
  <c r="F44" i="5"/>
  <c r="F42" i="5"/>
  <c r="F64" i="5"/>
  <c r="F66" i="5"/>
  <c r="F87" i="5"/>
  <c r="F65" i="5"/>
  <c r="F35" i="5"/>
  <c r="F75" i="5"/>
  <c r="F108" i="5"/>
  <c r="F80" i="5"/>
  <c r="F6" i="5"/>
  <c r="F62" i="5"/>
  <c r="F105" i="5"/>
  <c r="F54" i="5"/>
  <c r="F23" i="5"/>
  <c r="F13" i="5"/>
  <c r="F109" i="5"/>
  <c r="F14" i="5"/>
  <c r="F8" i="5"/>
  <c r="F21" i="5"/>
  <c r="F104" i="5"/>
  <c r="F92" i="5"/>
  <c r="F97" i="5"/>
  <c r="F18" i="5"/>
  <c r="F107" i="5"/>
  <c r="F77" i="5"/>
  <c r="F26" i="5"/>
  <c r="F50" i="5"/>
  <c r="F4" i="4"/>
  <c r="F11" i="4"/>
  <c r="F6" i="4"/>
  <c r="F16" i="4"/>
  <c r="F21" i="4"/>
  <c r="F10" i="4"/>
  <c r="F8" i="4"/>
  <c r="F23" i="4"/>
  <c r="F9" i="4"/>
  <c r="F15" i="4"/>
  <c r="F14" i="4"/>
  <c r="F12" i="4"/>
  <c r="F18" i="4"/>
  <c r="F7" i="4"/>
  <c r="F22" i="4"/>
  <c r="F20" i="4"/>
  <c r="F17" i="4"/>
  <c r="F13" i="4"/>
  <c r="F19" i="4"/>
  <c r="F5" i="4"/>
  <c r="F24" i="4" l="1"/>
  <c r="F115" i="5"/>
  <c r="H24" i="2"/>
  <c r="H5" i="6"/>
  <c r="H6" i="6" s="1"/>
  <c r="H7" i="6" s="1"/>
  <c r="F15" i="2" l="1"/>
  <c r="F10" i="2"/>
  <c r="F11" i="2"/>
  <c r="F13" i="2"/>
  <c r="F12" i="2"/>
  <c r="F4" i="2"/>
  <c r="F5" i="2"/>
  <c r="F22" i="2"/>
  <c r="F9" i="2"/>
  <c r="F6" i="2"/>
  <c r="F18" i="2"/>
  <c r="F17" i="2"/>
  <c r="F7" i="2"/>
  <c r="F19" i="2"/>
  <c r="F14" i="2"/>
  <c r="F10" i="1"/>
  <c r="F20" i="1"/>
  <c r="F12" i="1"/>
  <c r="F21" i="1"/>
  <c r="F11" i="1"/>
  <c r="F13" i="1"/>
  <c r="F16" i="1"/>
  <c r="F19" i="1"/>
  <c r="F14" i="1"/>
  <c r="F7" i="1"/>
  <c r="F23" i="1"/>
  <c r="F17" i="1"/>
  <c r="F4" i="1"/>
  <c r="F18" i="1"/>
  <c r="F9" i="1"/>
  <c r="F5" i="1"/>
  <c r="F22" i="1"/>
  <c r="F6" i="1"/>
  <c r="F8" i="1"/>
  <c r="F18" i="3"/>
  <c r="F4" i="3"/>
  <c r="F6" i="3"/>
  <c r="F10" i="3"/>
  <c r="F7" i="3"/>
  <c r="F13" i="3"/>
  <c r="F23" i="3"/>
  <c r="F12" i="3"/>
  <c r="F21" i="3"/>
  <c r="F17" i="3"/>
  <c r="F9" i="3"/>
  <c r="F14" i="3"/>
  <c r="F5" i="3"/>
  <c r="F16" i="3"/>
  <c r="F15" i="3"/>
  <c r="F11" i="3"/>
  <c r="F22" i="3"/>
  <c r="F8" i="3"/>
  <c r="F20" i="3"/>
  <c r="F16" i="2"/>
  <c r="F8" i="2"/>
  <c r="F20" i="2"/>
  <c r="F21" i="2"/>
  <c r="F23" i="2"/>
  <c r="F15" i="1"/>
  <c r="F24" i="3" l="1"/>
  <c r="F24" i="2"/>
  <c r="F24" i="1"/>
  <c r="H15" i="1" l="1"/>
  <c r="H16" i="1" s="1"/>
  <c r="H17" i="1" s="1"/>
  <c r="H18" i="1" s="1"/>
  <c r="H20" i="1" l="1"/>
  <c r="H21" i="1" s="1"/>
  <c r="H22" i="1" s="1"/>
  <c r="H23" i="1" s="1"/>
  <c r="H24" i="1" l="1"/>
  <c r="I24" i="1" s="1"/>
  <c r="I25" i="1" s="1"/>
  <c r="I23" i="1" l="1"/>
  <c r="I15" i="1"/>
  <c r="I6" i="1"/>
  <c r="I22" i="1"/>
  <c r="I14" i="1"/>
  <c r="I21" i="1"/>
  <c r="I13" i="1"/>
  <c r="I4" i="1"/>
  <c r="I20" i="1"/>
  <c r="I19" i="1"/>
  <c r="I18" i="1"/>
  <c r="I10" i="1"/>
  <c r="I17" i="1"/>
  <c r="I16" i="1"/>
  <c r="I5" i="1"/>
  <c r="I12" i="1"/>
  <c r="I11" i="1"/>
  <c r="I8" i="1"/>
  <c r="I9" i="1"/>
  <c r="I7" i="1"/>
  <c r="I24" i="2" l="1"/>
  <c r="I25" i="2" s="1"/>
  <c r="I16" i="2" l="1"/>
  <c r="I17" i="2"/>
  <c r="I6" i="2"/>
  <c r="I20" i="2"/>
  <c r="I19" i="2"/>
  <c r="I23" i="2"/>
  <c r="I8" i="2"/>
  <c r="I10" i="2"/>
  <c r="I21" i="2"/>
  <c r="I5" i="2"/>
  <c r="I4" i="2"/>
  <c r="I22" i="2"/>
  <c r="I7" i="2"/>
  <c r="I18" i="2"/>
  <c r="I9" i="2"/>
  <c r="I14" i="2"/>
  <c r="I11" i="2"/>
  <c r="I12" i="2"/>
  <c r="I13" i="2"/>
  <c r="I15" i="2"/>
  <c r="I24" i="4" l="1"/>
  <c r="I25" i="4" s="1"/>
  <c r="I21" i="4" l="1"/>
  <c r="I7" i="4"/>
  <c r="I6" i="4"/>
  <c r="I12" i="4"/>
  <c r="I4" i="4"/>
  <c r="I22" i="4"/>
  <c r="I16" i="4"/>
  <c r="I11" i="4"/>
  <c r="I17" i="4"/>
  <c r="I20" i="4"/>
  <c r="I23" i="4"/>
  <c r="I10" i="4"/>
  <c r="I18" i="4"/>
  <c r="I5" i="4"/>
  <c r="I14" i="4"/>
  <c r="I15" i="4"/>
  <c r="I13" i="4"/>
  <c r="I8" i="4"/>
  <c r="I9" i="4"/>
  <c r="I19" i="4"/>
  <c r="I24" i="3" l="1"/>
  <c r="I25" i="3" s="1"/>
  <c r="I20" i="3" l="1"/>
  <c r="I10" i="3"/>
  <c r="I21" i="3"/>
  <c r="I17" i="3"/>
  <c r="I9" i="3"/>
  <c r="I15" i="3"/>
  <c r="I14" i="3"/>
  <c r="I16" i="3"/>
  <c r="I12" i="3"/>
  <c r="I13" i="3"/>
  <c r="I5" i="3"/>
  <c r="I22" i="3"/>
  <c r="I11" i="3"/>
  <c r="I18" i="3"/>
  <c r="I6" i="3"/>
  <c r="I23" i="3"/>
  <c r="I19" i="3"/>
  <c r="I7" i="3"/>
  <c r="I8" i="3"/>
  <c r="I4" i="3"/>
  <c r="I115" i="5" l="1"/>
  <c r="I116" i="5" l="1"/>
  <c r="I66" i="5" s="1"/>
  <c r="I76" i="5" l="1"/>
  <c r="I98" i="5"/>
  <c r="I80" i="5"/>
  <c r="I37" i="5"/>
  <c r="I39" i="5"/>
  <c r="I61" i="5"/>
  <c r="I114" i="5"/>
  <c r="I106" i="5"/>
  <c r="I31" i="5"/>
  <c r="I69" i="5"/>
  <c r="I22" i="5"/>
  <c r="I65" i="5"/>
  <c r="I82" i="5"/>
  <c r="I7" i="5"/>
  <c r="I92" i="5"/>
  <c r="I15" i="5"/>
  <c r="I93" i="5"/>
  <c r="I68" i="5"/>
  <c r="I73" i="5"/>
  <c r="I49" i="5"/>
  <c r="I51" i="5"/>
  <c r="I94" i="5"/>
  <c r="I59" i="5"/>
  <c r="I52" i="5"/>
  <c r="I50" i="5"/>
  <c r="I17" i="5"/>
  <c r="I12" i="5"/>
  <c r="I108" i="5"/>
  <c r="I87" i="5"/>
  <c r="I62" i="5"/>
  <c r="I24" i="5"/>
  <c r="I35" i="5"/>
  <c r="I112" i="5"/>
  <c r="I16" i="5"/>
  <c r="I58" i="5"/>
  <c r="I40" i="5"/>
  <c r="I46" i="5"/>
  <c r="I47" i="5"/>
  <c r="I43" i="5"/>
  <c r="I45" i="5"/>
  <c r="I5" i="5"/>
  <c r="I110" i="5"/>
  <c r="I113" i="5"/>
  <c r="I67" i="5"/>
  <c r="I54" i="5"/>
  <c r="I101" i="5"/>
  <c r="I25" i="5"/>
  <c r="I34" i="5"/>
  <c r="I74" i="5"/>
  <c r="I83" i="5"/>
  <c r="I32" i="5"/>
  <c r="I36" i="5"/>
  <c r="I30" i="5"/>
  <c r="I64" i="5"/>
  <c r="I63" i="5"/>
  <c r="I78" i="5"/>
  <c r="I48" i="5"/>
  <c r="I70" i="5"/>
  <c r="I55" i="5"/>
  <c r="I28" i="5"/>
  <c r="I53" i="5"/>
  <c r="I86" i="5"/>
  <c r="I20" i="5"/>
  <c r="I89" i="5"/>
  <c r="I111" i="5"/>
  <c r="I9" i="5"/>
  <c r="I72" i="5"/>
  <c r="I10" i="5"/>
  <c r="I56" i="5"/>
  <c r="I103" i="5"/>
  <c r="I77" i="5"/>
  <c r="I13" i="5"/>
  <c r="I91" i="5"/>
  <c r="I109" i="5"/>
  <c r="I60" i="5"/>
  <c r="I41" i="5"/>
  <c r="I33" i="5"/>
  <c r="I79" i="5"/>
  <c r="I88" i="5"/>
  <c r="I99" i="5"/>
  <c r="I8" i="5"/>
  <c r="I23" i="5"/>
  <c r="I81" i="5"/>
  <c r="I100" i="5"/>
  <c r="I19" i="5"/>
  <c r="I85" i="5"/>
  <c r="I71" i="5"/>
  <c r="I105" i="5"/>
  <c r="I95" i="5"/>
  <c r="I90" i="5"/>
  <c r="I21" i="5"/>
  <c r="I102" i="5"/>
  <c r="I104" i="5"/>
  <c r="I97" i="5"/>
  <c r="I44" i="5"/>
  <c r="I38" i="5"/>
  <c r="I14" i="5"/>
  <c r="I57" i="5"/>
  <c r="I4" i="5"/>
  <c r="I75" i="5"/>
  <c r="I42" i="5"/>
  <c r="I18" i="5"/>
  <c r="I107" i="5"/>
  <c r="I11" i="5"/>
  <c r="I26" i="5"/>
  <c r="I29" i="5"/>
  <c r="I27" i="5"/>
  <c r="I84" i="5"/>
  <c r="I6" i="5"/>
  <c r="I96" i="5"/>
  <c r="H96" i="6"/>
  <c r="F96" i="6"/>
  <c r="I96" i="6" l="1"/>
  <c r="I97" i="6" s="1"/>
  <c r="I81" i="6" l="1"/>
  <c r="I76" i="6"/>
  <c r="I61" i="6"/>
  <c r="I40" i="6"/>
  <c r="I26" i="6"/>
  <c r="I48" i="6"/>
  <c r="I41" i="6"/>
  <c r="I66" i="6"/>
  <c r="I52" i="6"/>
  <c r="I8" i="6"/>
  <c r="I38" i="6"/>
  <c r="I34" i="6"/>
  <c r="I7" i="6"/>
  <c r="I60" i="6"/>
  <c r="I69" i="6"/>
  <c r="I79" i="6"/>
  <c r="I91" i="6"/>
  <c r="I43" i="6"/>
  <c r="I50" i="6"/>
  <c r="I14" i="6"/>
  <c r="I94" i="6"/>
  <c r="I9" i="6"/>
  <c r="I12" i="6"/>
  <c r="I88" i="6"/>
  <c r="I44" i="6"/>
  <c r="I22" i="6"/>
  <c r="I84" i="6"/>
  <c r="I36" i="6"/>
  <c r="I10" i="6"/>
  <c r="I64" i="6"/>
  <c r="I27" i="6"/>
  <c r="I51" i="6"/>
  <c r="I23" i="6"/>
  <c r="I59" i="6"/>
  <c r="I4" i="6"/>
  <c r="I18" i="6"/>
  <c r="I80" i="6"/>
  <c r="I73" i="6"/>
  <c r="I78" i="6"/>
  <c r="I58" i="6"/>
  <c r="I95" i="6"/>
  <c r="I21" i="6"/>
  <c r="I35" i="6"/>
  <c r="I11" i="6"/>
  <c r="I32" i="6"/>
  <c r="I13" i="6"/>
  <c r="I86" i="6"/>
  <c r="I25" i="6"/>
  <c r="I89" i="6"/>
  <c r="I87" i="6"/>
  <c r="I65" i="6"/>
  <c r="I75" i="6"/>
  <c r="I24" i="6"/>
  <c r="I6" i="6"/>
  <c r="I28" i="6"/>
  <c r="I93" i="6"/>
  <c r="I47" i="6"/>
  <c r="I77" i="6"/>
  <c r="I71" i="6"/>
  <c r="I46" i="6"/>
  <c r="I92" i="6"/>
  <c r="I29" i="6"/>
  <c r="I30" i="6"/>
  <c r="I83" i="6"/>
  <c r="I49" i="6"/>
  <c r="I56" i="6"/>
  <c r="I20" i="6"/>
  <c r="I17" i="6"/>
  <c r="I54" i="6"/>
  <c r="I57" i="6"/>
  <c r="I16" i="6"/>
  <c r="I82" i="6"/>
  <c r="I15" i="6"/>
  <c r="I62" i="6"/>
  <c r="I45" i="6"/>
  <c r="I39" i="6"/>
  <c r="I68" i="6"/>
  <c r="I90" i="6"/>
  <c r="I72" i="6"/>
  <c r="I31" i="6"/>
  <c r="I67" i="6"/>
  <c r="I53" i="6"/>
  <c r="I63" i="6"/>
  <c r="I70" i="6"/>
  <c r="I55" i="6"/>
  <c r="I19" i="6"/>
  <c r="I37" i="6"/>
  <c r="I42" i="6"/>
  <c r="I33" i="6"/>
  <c r="I5" i="6"/>
  <c r="I74" i="6"/>
  <c r="I85" i="6"/>
</calcChain>
</file>

<file path=xl/sharedStrings.xml><?xml version="1.0" encoding="utf-8"?>
<sst xmlns="http://schemas.openxmlformats.org/spreadsheetml/2006/main" count="482" uniqueCount="257">
  <si>
    <t>Grupp</t>
  </si>
  <si>
    <t>Arrangörs-</t>
  </si>
  <si>
    <t>Lagets reskostnad</t>
  </si>
  <si>
    <t>Domarnas reskostnad</t>
  </si>
  <si>
    <t>Betala/</t>
  </si>
  <si>
    <t>Lag</t>
  </si>
  <si>
    <t>Förenings-ID</t>
  </si>
  <si>
    <t>bidrag</t>
  </si>
  <si>
    <t>Avstånd tor</t>
  </si>
  <si>
    <t>Kostnad</t>
  </si>
  <si>
    <t>Total</t>
  </si>
  <si>
    <t>Per lag</t>
  </si>
  <si>
    <t>Tillgodo</t>
  </si>
  <si>
    <t>Kommentarer</t>
  </si>
  <si>
    <t>Eskilstuna Guif IF</t>
  </si>
  <si>
    <t>1772</t>
  </si>
  <si>
    <t>Åkersberga HK</t>
  </si>
  <si>
    <t>Vassunda IF</t>
  </si>
  <si>
    <t>VästeråsIrsta HF</t>
  </si>
  <si>
    <t>IFK Tumba HK</t>
  </si>
  <si>
    <t>IK Sävehof</t>
  </si>
  <si>
    <t>11290</t>
  </si>
  <si>
    <t>Uppsala HK</t>
  </si>
  <si>
    <t>Halmstad HF</t>
  </si>
  <si>
    <t>11298</t>
  </si>
  <si>
    <t>Norrköpings HK</t>
  </si>
  <si>
    <t>28016</t>
  </si>
  <si>
    <t>HK Malmö</t>
  </si>
  <si>
    <t>40696</t>
  </si>
  <si>
    <t>Kungälvs HK</t>
  </si>
  <si>
    <t>Lödde Vikings HK</t>
  </si>
  <si>
    <t>HF Karlskrona</t>
  </si>
  <si>
    <t xml:space="preserve">Lugi HF </t>
  </si>
  <si>
    <t>29244</t>
  </si>
  <si>
    <t>Ystads IF HF</t>
  </si>
  <si>
    <t>31064</t>
  </si>
  <si>
    <t>IFK Ystad HK</t>
  </si>
  <si>
    <t>KFUM Trollhättan</t>
  </si>
  <si>
    <t>11507</t>
  </si>
  <si>
    <t>HK Aranäs</t>
  </si>
  <si>
    <t>Skara HK</t>
  </si>
  <si>
    <t>LIF Lindesberg</t>
  </si>
  <si>
    <t>Borlänge HK</t>
  </si>
  <si>
    <t>11240</t>
  </si>
  <si>
    <t>Redbergslids IK</t>
  </si>
  <si>
    <t>3344</t>
  </si>
  <si>
    <t>IF Kristianstad</t>
  </si>
  <si>
    <t>H43 Lund HF</t>
  </si>
  <si>
    <t>51071</t>
  </si>
  <si>
    <t>Torslanda HK</t>
  </si>
  <si>
    <t>IF Hallby HK</t>
  </si>
  <si>
    <t>OV Helsingborg HK</t>
  </si>
  <si>
    <t>11368</t>
  </si>
  <si>
    <t>Vinslövs HK</t>
  </si>
  <si>
    <t>Alingsås HK</t>
  </si>
  <si>
    <t>11493</t>
  </si>
  <si>
    <t>Växjö HF</t>
  </si>
  <si>
    <t>Hammarby IF HF</t>
  </si>
  <si>
    <t>34930</t>
  </si>
  <si>
    <t>Tyresö Handboll</t>
  </si>
  <si>
    <t>45454</t>
  </si>
  <si>
    <t>HK Silwing-Troja</t>
  </si>
  <si>
    <t>11437</t>
  </si>
  <si>
    <t xml:space="preserve">Önnereds HK </t>
  </si>
  <si>
    <t>21667</t>
  </si>
  <si>
    <t>Genomsnittskostnad:</t>
  </si>
  <si>
    <t>2796</t>
  </si>
  <si>
    <t>Skövde HF</t>
  </si>
  <si>
    <t>11522</t>
  </si>
  <si>
    <t>Ludvika HF</t>
  </si>
  <si>
    <t>Skånela IF</t>
  </si>
  <si>
    <t>GF Kroppskultur</t>
  </si>
  <si>
    <t>Kärra HF</t>
  </si>
  <si>
    <t>29197</t>
  </si>
  <si>
    <t>Höörs HK H 65</t>
  </si>
  <si>
    <t>11342</t>
  </si>
  <si>
    <t>Lugi HF</t>
  </si>
  <si>
    <t>Kristianstad HK</t>
  </si>
  <si>
    <t>11297</t>
  </si>
  <si>
    <t>IFK Kristianstad</t>
  </si>
  <si>
    <t>28344</t>
  </si>
  <si>
    <t>37257</t>
  </si>
  <si>
    <t>Stenungsunds HK</t>
  </si>
  <si>
    <t>20835</t>
  </si>
  <si>
    <t>Eslövs IK</t>
  </si>
  <si>
    <t>11532</t>
  </si>
  <si>
    <t>Skuru IK</t>
  </si>
  <si>
    <t>3650</t>
  </si>
  <si>
    <t>Önnereds HK</t>
  </si>
  <si>
    <t>31719</t>
  </si>
  <si>
    <t>IF Hellton Karlstad</t>
  </si>
  <si>
    <t>32650</t>
  </si>
  <si>
    <t>Huddinge HK</t>
  </si>
  <si>
    <t>11423</t>
  </si>
  <si>
    <t>Gökstens BK</t>
  </si>
  <si>
    <t>Årsta AIK HF</t>
  </si>
  <si>
    <t>AIK</t>
  </si>
  <si>
    <t>Eskilstuna Guif IF 2</t>
  </si>
  <si>
    <t>GT Söder HK</t>
  </si>
  <si>
    <t>Sollentuna HK</t>
  </si>
  <si>
    <t>11439</t>
  </si>
  <si>
    <t>Västerviks HF</t>
  </si>
  <si>
    <t>44209</t>
  </si>
  <si>
    <t>3660</t>
  </si>
  <si>
    <t>Skövde HF 1</t>
  </si>
  <si>
    <t>Stenungsunds HK Röd</t>
  </si>
  <si>
    <t>HK Aranäs vit</t>
  </si>
  <si>
    <t>Lugi HF 1</t>
  </si>
  <si>
    <t>Alingsås HK 1</t>
  </si>
  <si>
    <t>BK Heid</t>
  </si>
  <si>
    <t>Ystad IF HF 1</t>
  </si>
  <si>
    <t>Habo HK</t>
  </si>
  <si>
    <t>IK Sävehof Svart</t>
  </si>
  <si>
    <t>Lugi HF 2</t>
  </si>
  <si>
    <t>Haninge HK</t>
  </si>
  <si>
    <t>1526</t>
  </si>
  <si>
    <t>Skövde HF 2</t>
  </si>
  <si>
    <t>Torslanda HK 1</t>
  </si>
  <si>
    <t>HK Lidköping</t>
  </si>
  <si>
    <t>11327</t>
  </si>
  <si>
    <t>Täby HBK</t>
  </si>
  <si>
    <t>Önnereds HK 1</t>
  </si>
  <si>
    <t>Ystads IF HF 2</t>
  </si>
  <si>
    <t>IK Sävehof Gul</t>
  </si>
  <si>
    <t>Enköpings HF</t>
  </si>
  <si>
    <t>Bodens BK HF</t>
  </si>
  <si>
    <t xml:space="preserve">Huddinge HK </t>
  </si>
  <si>
    <t>IFK Malmö HF Gul</t>
  </si>
  <si>
    <t>23792</t>
  </si>
  <si>
    <t>Kungsängens SK</t>
  </si>
  <si>
    <t>2658</t>
  </si>
  <si>
    <t xml:space="preserve">Skuru IK </t>
  </si>
  <si>
    <t xml:space="preserve">Borlänge HK </t>
  </si>
  <si>
    <t>Täby HBK 1</t>
  </si>
  <si>
    <t>11455</t>
  </si>
  <si>
    <t xml:space="preserve">LIF Lindesberg </t>
  </si>
  <si>
    <t>Gimonäs Umeå IF</t>
  </si>
  <si>
    <t>IFK Nyköping</t>
  </si>
  <si>
    <t>2292</t>
  </si>
  <si>
    <t>Eslövs HF</t>
  </si>
  <si>
    <t>Redbergslids IK Vit</t>
  </si>
  <si>
    <t xml:space="preserve">IF Kristianstad </t>
  </si>
  <si>
    <t>11345</t>
  </si>
  <si>
    <t>Ystads IF HF 1</t>
  </si>
  <si>
    <t>Ljunghusens HK</t>
  </si>
  <si>
    <t>Lysekils HK</t>
  </si>
  <si>
    <t>11230</t>
  </si>
  <si>
    <t>HP Tibro</t>
  </si>
  <si>
    <t>HK Aranäs blå</t>
  </si>
  <si>
    <t>HK Varberg</t>
  </si>
  <si>
    <t>IFK Skövde HK 1</t>
  </si>
  <si>
    <t>27211</t>
  </si>
  <si>
    <t xml:space="preserve">Åhus Handboll </t>
  </si>
  <si>
    <t>11408</t>
  </si>
  <si>
    <t>HK Järnvägen</t>
  </si>
  <si>
    <t>IK Sund</t>
  </si>
  <si>
    <t>11363</t>
  </si>
  <si>
    <t>11521</t>
  </si>
  <si>
    <t>Spånga HK</t>
  </si>
  <si>
    <t>IK Bolton</t>
  </si>
  <si>
    <t>Vallentuna HK</t>
  </si>
  <si>
    <t>HK Cliff</t>
  </si>
  <si>
    <t>Kiruna HK</t>
  </si>
  <si>
    <t>Rimbo HK Roslagen</t>
  </si>
  <si>
    <t>11479</t>
  </si>
  <si>
    <t>Eskilstuna Guif IF 1</t>
  </si>
  <si>
    <t>HK Country</t>
  </si>
  <si>
    <t>11497</t>
  </si>
  <si>
    <t>Skövde HF Vit</t>
  </si>
  <si>
    <t>IFK Kristinehamn 1</t>
  </si>
  <si>
    <t>IFK Mariefred</t>
  </si>
  <si>
    <t>Edsbyns IF HF</t>
  </si>
  <si>
    <t>Falu HK</t>
  </si>
  <si>
    <t>4337</t>
  </si>
  <si>
    <t>Stenungsunds HK 1</t>
  </si>
  <si>
    <t>Örebro SK U</t>
  </si>
  <si>
    <t>IFK Kristinehamn 2</t>
  </si>
  <si>
    <t>KFUM Kalmar HK</t>
  </si>
  <si>
    <t>HF Karlskrona Blå</t>
  </si>
  <si>
    <t>Kungälvs HK 2</t>
  </si>
  <si>
    <t>Mörrums GOIS HK</t>
  </si>
  <si>
    <t>Kungälvs HK 1</t>
  </si>
  <si>
    <t>Katrineholms AIK</t>
  </si>
  <si>
    <t>Vetlanda HF</t>
  </si>
  <si>
    <t>Åhus Handboll</t>
  </si>
  <si>
    <t>Staffanstorps HK</t>
  </si>
  <si>
    <t>Torslanda HK Röd</t>
  </si>
  <si>
    <t>Ale Handboll</t>
  </si>
  <si>
    <t>Vadstena HF</t>
  </si>
  <si>
    <t>HK Brukspôjkera</t>
  </si>
  <si>
    <t>Skara HF</t>
  </si>
  <si>
    <t>Bollstanäs SK</t>
  </si>
  <si>
    <t>Hammarby IF HF 1</t>
  </si>
  <si>
    <t>IK Baltichov Blå</t>
  </si>
  <si>
    <t>11256</t>
  </si>
  <si>
    <t>IFK Hammarö</t>
  </si>
  <si>
    <t>11482</t>
  </si>
  <si>
    <t>Backa HK</t>
  </si>
  <si>
    <t>Hammarby IF HF 2</t>
  </si>
  <si>
    <t>Djurgårdshof IK</t>
  </si>
  <si>
    <t>IK Baltichov Vit</t>
  </si>
  <si>
    <t>Eksjö BK</t>
  </si>
  <si>
    <t>HK Ankaret Röd</t>
  </si>
  <si>
    <t>Torslanda HK Blå</t>
  </si>
  <si>
    <t>HK Ankaret Vit</t>
  </si>
  <si>
    <t>Tollarps IF</t>
  </si>
  <si>
    <t>Vintrosa IS</t>
  </si>
  <si>
    <t>11411</t>
  </si>
  <si>
    <t>Skövde HF Röd</t>
  </si>
  <si>
    <t>Mantorps IF HF</t>
  </si>
  <si>
    <t>Bålsta IF</t>
  </si>
  <si>
    <t>Härnösands HK 2</t>
  </si>
  <si>
    <t>Härnösands HK 1</t>
  </si>
  <si>
    <t>IFK Rättvik HK</t>
  </si>
  <si>
    <t>Arbrå HK</t>
  </si>
  <si>
    <t>Sannadals SK</t>
  </si>
  <si>
    <t>Kalix HK</t>
  </si>
  <si>
    <t>Strands IF</t>
  </si>
  <si>
    <t>Ramunder HK</t>
  </si>
  <si>
    <t>IFK Malmö HF</t>
  </si>
  <si>
    <t>HK Aranäs Vit</t>
  </si>
  <si>
    <t>NKIK Handboll Norrköping</t>
  </si>
  <si>
    <t>RP IF Linköping</t>
  </si>
  <si>
    <t>HK Aranäs Blå</t>
  </si>
  <si>
    <t>HF Karlskrona Svart</t>
  </si>
  <si>
    <t>Tingsryds HK</t>
  </si>
  <si>
    <t>Melleruds HK</t>
  </si>
  <si>
    <t>Enköping HF</t>
  </si>
  <si>
    <t>Jakobsbergs GOIF</t>
  </si>
  <si>
    <t>HP Skövde 90</t>
  </si>
  <si>
    <t>Arvika HK</t>
  </si>
  <si>
    <t xml:space="preserve">Täby HBK </t>
  </si>
  <si>
    <t>Höörs HK H65</t>
  </si>
  <si>
    <t xml:space="preserve">HK Ankaret </t>
  </si>
  <si>
    <t>IK Baltichov</t>
  </si>
  <si>
    <t>HK Varberg Grön</t>
  </si>
  <si>
    <t>BK Heid Röd</t>
  </si>
  <si>
    <t>Dalby GIF</t>
  </si>
  <si>
    <t>Örebro SK U 1</t>
  </si>
  <si>
    <t>11338</t>
  </si>
  <si>
    <t xml:space="preserve">Halmstad HF </t>
  </si>
  <si>
    <t>Strömstad HK</t>
  </si>
  <si>
    <t>Stenungsunds HK Vit</t>
  </si>
  <si>
    <t>11414</t>
  </si>
  <si>
    <t>IFK Skövde HK Blå</t>
  </si>
  <si>
    <t>Örebro SK U 2</t>
  </si>
  <si>
    <t>Kävlinge HK</t>
  </si>
  <si>
    <t>11346</t>
  </si>
  <si>
    <t>26679</t>
  </si>
  <si>
    <t>IFK Skövde HK Vit</t>
  </si>
  <si>
    <t>steg 4</t>
  </si>
  <si>
    <t>Kostnadsfördelning USM P18 steg 4</t>
  </si>
  <si>
    <t>Kostnadsfördelning USM F18 steg 4</t>
  </si>
  <si>
    <t>Kostnadsfördelning USM P16 steg 4</t>
  </si>
  <si>
    <t>Kostnadsfördelning USM F14 steg 4</t>
  </si>
  <si>
    <t>Kostnadsfördelning USM P14 steg 4</t>
  </si>
  <si>
    <t>Kostnadsfördelning USM F16 steg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</si>
</sst>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22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</font>
    <font>
      <sz val="11"/>
      <color theme="1"/>
      <name val="Calibri"/>
      <family val="2"/>
    </font>
    <font>
      <sz val="11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 (Brödtext)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7A7A7A"/>
        <bgColor rgb="FF7A7A7A"/>
      </patternFill>
    </fill>
    <fill>
      <patternFill patternType="solid">
        <fgColor rgb="FFA5A5A5"/>
        <b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7A7A7A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right" vertical="top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164" fontId="9" fillId="3" borderId="1" xfId="0" applyNumberFormat="1" applyFont="1" applyFill="1" applyBorder="1" applyAlignment="1">
      <alignment horizontal="left" vertical="center"/>
    </xf>
    <xf numFmtId="164" fontId="9" fillId="3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vertical="center"/>
    </xf>
    <xf numFmtId="164" fontId="5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right" vertical="top"/>
    </xf>
    <xf numFmtId="0" fontId="14" fillId="5" borderId="0" xfId="0" applyFont="1" applyFill="1" applyAlignment="1">
      <alignment horizontal="left" vertical="center"/>
    </xf>
    <xf numFmtId="164" fontId="14" fillId="5" borderId="0" xfId="0" applyNumberFormat="1" applyFont="1" applyFill="1" applyAlignment="1">
      <alignment horizontal="left" vertical="center"/>
    </xf>
    <xf numFmtId="0" fontId="11" fillId="4" borderId="3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horizontal="left" vertical="center"/>
    </xf>
    <xf numFmtId="164" fontId="11" fillId="4" borderId="3" xfId="0" applyNumberFormat="1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/>
    </xf>
    <xf numFmtId="0" fontId="12" fillId="6" borderId="0" xfId="0" applyFont="1" applyFill="1" applyAlignment="1">
      <alignment horizontal="left" vertical="center"/>
    </xf>
    <xf numFmtId="164" fontId="12" fillId="6" borderId="0" xfId="0" applyNumberFormat="1" applyFont="1" applyFill="1" applyAlignment="1">
      <alignment horizontal="left" vertical="center"/>
    </xf>
    <xf numFmtId="164" fontId="12" fillId="6" borderId="0" xfId="0" applyNumberFormat="1" applyFont="1" applyFill="1" applyAlignment="1">
      <alignment horizontal="right" vertical="center"/>
    </xf>
    <xf numFmtId="0" fontId="18" fillId="4" borderId="3" xfId="0" applyFont="1" applyFill="1" applyBorder="1" applyAlignment="1">
      <alignment horizontal="left" vertical="center"/>
    </xf>
    <xf numFmtId="0" fontId="19" fillId="4" borderId="3" xfId="0" applyFont="1" applyFill="1" applyBorder="1" applyAlignment="1">
      <alignment horizontal="left" wrapText="1"/>
    </xf>
    <xf numFmtId="164" fontId="18" fillId="4" borderId="3" xfId="0" applyNumberFormat="1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4" fillId="5" borderId="0" xfId="0" applyFont="1" applyFill="1" applyAlignment="1">
      <alignment vertical="center"/>
    </xf>
    <xf numFmtId="0" fontId="11" fillId="4" borderId="3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12" fillId="6" borderId="0" xfId="0" applyFont="1" applyFill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wrapText="1"/>
    </xf>
    <xf numFmtId="164" fontId="8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21" fillId="4" borderId="2" xfId="0" applyFont="1" applyFill="1" applyBorder="1" applyAlignment="1">
      <alignment horizontal="left" vertical="center"/>
    </xf>
    <xf numFmtId="0" fontId="3" fillId="0" borderId="2" xfId="0" applyFont="1" applyBorder="1"/>
    <xf numFmtId="0" fontId="6" fillId="4" borderId="3" xfId="0" applyFont="1" applyFill="1" applyBorder="1" applyAlignment="1">
      <alignment horizontal="left" wrapText="1"/>
    </xf>
    <xf numFmtId="0" fontId="15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left" wrapText="1"/>
    </xf>
    <xf numFmtId="164" fontId="15" fillId="0" borderId="3" xfId="0" applyNumberFormat="1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0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Border="1"/>
    <xf numFmtId="0" fontId="2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/>
    </xf>
    <xf numFmtId="164" fontId="20" fillId="0" borderId="3" xfId="0" applyNumberFormat="1" applyFont="1" applyBorder="1" applyAlignment="1">
      <alignment horizontal="left" vertical="center"/>
    </xf>
    <xf numFmtId="0" fontId="20" fillId="0" borderId="3" xfId="0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14" fillId="5" borderId="0" xfId="0" applyFont="1" applyFill="1" applyAlignment="1">
      <alignment horizontal="left" vertical="top"/>
    </xf>
    <xf numFmtId="0" fontId="6" fillId="4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12" fillId="6" borderId="0" xfId="0" applyFont="1" applyFill="1" applyAlignment="1">
      <alignment horizontal="left" vertical="top"/>
    </xf>
  </cellXfs>
  <cellStyles count="1">
    <cellStyle name="Normal" xfId="0" builtinId="0"/>
  </cellStyles>
  <dxfs count="6"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/>
      </fill>
    </dxf>
    <dxf>
      <font>
        <color rgb="FFFF0000"/>
      </font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X962"/>
  <sheetViews>
    <sheetView workbookViewId="0"/>
  </sheetViews>
  <sheetFormatPr defaultColWidth="14.42578125" defaultRowHeight="15" customHeight="1"/>
  <cols>
    <col min="1" max="1" width="28.42578125" customWidth="1"/>
    <col min="2" max="2" width="14.85546875" customWidth="1"/>
    <col min="3" max="3" width="9" customWidth="1"/>
    <col min="4" max="4" width="10" customWidth="1"/>
    <col min="5" max="5" width="11.140625" customWidth="1"/>
    <col min="6" max="6" width="10.85546875" customWidth="1"/>
    <col min="7" max="7" width="11.28515625" customWidth="1"/>
    <col min="8" max="8" width="13" customWidth="1"/>
    <col min="9" max="9" width="10.85546875" customWidth="1"/>
    <col min="10" max="10" width="35.140625" customWidth="1"/>
    <col min="11" max="11" width="10.140625" customWidth="1"/>
    <col min="12" max="24" width="8.85546875" customWidth="1"/>
  </cols>
  <sheetData>
    <row r="1" spans="1:24" ht="31.5">
      <c r="A1" s="1" t="s">
        <v>251</v>
      </c>
      <c r="B1" s="2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customHeight="1">
      <c r="A2" s="5"/>
      <c r="B2" s="5"/>
      <c r="C2" s="5" t="s">
        <v>0</v>
      </c>
      <c r="D2" s="6" t="s">
        <v>1</v>
      </c>
      <c r="E2" s="5" t="s">
        <v>2</v>
      </c>
      <c r="F2" s="6"/>
      <c r="G2" s="6" t="s">
        <v>3</v>
      </c>
      <c r="H2" s="6"/>
      <c r="I2" s="6" t="s">
        <v>4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>
      <c r="A3" s="5" t="s">
        <v>5</v>
      </c>
      <c r="B3" s="5" t="s">
        <v>6</v>
      </c>
      <c r="C3" s="5" t="s">
        <v>250</v>
      </c>
      <c r="D3" s="6" t="s">
        <v>7</v>
      </c>
      <c r="E3" s="5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" t="s">
        <v>13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customHeight="1">
      <c r="A4" s="11" t="s">
        <v>41</v>
      </c>
      <c r="B4" s="13">
        <v>2796</v>
      </c>
      <c r="C4" s="13">
        <v>1</v>
      </c>
      <c r="D4" s="14">
        <v>10000</v>
      </c>
      <c r="E4" s="13"/>
      <c r="F4" s="14">
        <f t="shared" ref="F4:F23" si="0">(E4*75)+D4</f>
        <v>10000</v>
      </c>
      <c r="G4" s="14">
        <v>6449</v>
      </c>
      <c r="H4" s="14">
        <f>G4/5</f>
        <v>1289.8</v>
      </c>
      <c r="I4" s="14">
        <f t="shared" ref="I4:I23" si="1">F4+H4-$I$25</f>
        <v>4002.5499999999993</v>
      </c>
      <c r="J4" s="13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15" customHeight="1">
      <c r="A5" s="40" t="s">
        <v>27</v>
      </c>
      <c r="B5" s="41" t="s">
        <v>28</v>
      </c>
      <c r="C5" s="42">
        <v>1</v>
      </c>
      <c r="D5" s="43"/>
      <c r="E5" s="42">
        <v>109</v>
      </c>
      <c r="F5" s="43">
        <f t="shared" si="0"/>
        <v>8175</v>
      </c>
      <c r="G5" s="43"/>
      <c r="H5" s="43">
        <f>H4</f>
        <v>1289.8</v>
      </c>
      <c r="I5" s="43">
        <f t="shared" si="1"/>
        <v>2177.5499999999993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" customHeight="1">
      <c r="A6" s="40" t="s">
        <v>20</v>
      </c>
      <c r="B6" s="41" t="s">
        <v>21</v>
      </c>
      <c r="C6" s="42">
        <v>1</v>
      </c>
      <c r="D6" s="43"/>
      <c r="E6" s="42">
        <v>63</v>
      </c>
      <c r="F6" s="43">
        <f t="shared" si="0"/>
        <v>4725</v>
      </c>
      <c r="G6" s="43"/>
      <c r="H6" s="43">
        <f>H5</f>
        <v>1289.8</v>
      </c>
      <c r="I6" s="43">
        <f t="shared" si="1"/>
        <v>-1272.4499999999998</v>
      </c>
      <c r="J6" s="4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" customHeight="1">
      <c r="A7" s="42" t="s">
        <v>53</v>
      </c>
      <c r="B7" s="42">
        <v>28212</v>
      </c>
      <c r="C7" s="42">
        <v>1</v>
      </c>
      <c r="D7" s="43"/>
      <c r="E7" s="42">
        <v>92</v>
      </c>
      <c r="F7" s="43">
        <f t="shared" si="0"/>
        <v>6900</v>
      </c>
      <c r="G7" s="43"/>
      <c r="H7" s="43">
        <f>H6</f>
        <v>1289.8</v>
      </c>
      <c r="I7" s="43">
        <f t="shared" si="1"/>
        <v>902.55000000000018</v>
      </c>
      <c r="J7" s="42"/>
      <c r="K7" s="2"/>
      <c r="L7" s="2"/>
      <c r="W7" s="2"/>
      <c r="X7" s="2"/>
    </row>
    <row r="8" spans="1:24" ht="15" customHeight="1">
      <c r="A8" s="40" t="s">
        <v>16</v>
      </c>
      <c r="B8" s="41">
        <v>21402</v>
      </c>
      <c r="C8" s="42">
        <v>1</v>
      </c>
      <c r="D8" s="43"/>
      <c r="E8" s="42">
        <v>44</v>
      </c>
      <c r="F8" s="43">
        <f t="shared" si="0"/>
        <v>3300</v>
      </c>
      <c r="G8" s="43"/>
      <c r="H8" s="43">
        <f>H7</f>
        <v>1289.8</v>
      </c>
      <c r="I8" s="43">
        <f t="shared" si="1"/>
        <v>-2697.45</v>
      </c>
      <c r="J8" s="42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15" customHeight="1">
      <c r="A9" s="16" t="s">
        <v>32</v>
      </c>
      <c r="B9" s="15" t="s">
        <v>33</v>
      </c>
      <c r="C9" s="13">
        <v>2</v>
      </c>
      <c r="D9" s="14">
        <v>10000</v>
      </c>
      <c r="E9" s="13"/>
      <c r="F9" s="14">
        <f t="shared" si="0"/>
        <v>10000</v>
      </c>
      <c r="G9" s="14">
        <v>5101</v>
      </c>
      <c r="H9" s="14">
        <f>G9/5</f>
        <v>1020.2</v>
      </c>
      <c r="I9" s="14">
        <f t="shared" si="1"/>
        <v>3732.9500000000007</v>
      </c>
      <c r="J9" s="4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" customHeight="1">
      <c r="A10" s="40" t="s">
        <v>44</v>
      </c>
      <c r="B10" s="41" t="s">
        <v>45</v>
      </c>
      <c r="C10" s="42">
        <v>2</v>
      </c>
      <c r="D10" s="43"/>
      <c r="E10" s="42">
        <v>53</v>
      </c>
      <c r="F10" s="43">
        <f t="shared" si="0"/>
        <v>3975</v>
      </c>
      <c r="G10" s="43"/>
      <c r="H10" s="43">
        <f>H9</f>
        <v>1020.2</v>
      </c>
      <c r="I10" s="43">
        <f t="shared" si="1"/>
        <v>-2292.0500000000002</v>
      </c>
      <c r="J10" s="4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" customHeight="1">
      <c r="A11" s="40" t="s">
        <v>18</v>
      </c>
      <c r="B11" s="42">
        <v>11532</v>
      </c>
      <c r="C11" s="42">
        <v>2</v>
      </c>
      <c r="D11" s="43"/>
      <c r="E11" s="42">
        <v>118</v>
      </c>
      <c r="F11" s="43">
        <f t="shared" si="0"/>
        <v>8850</v>
      </c>
      <c r="G11" s="43"/>
      <c r="H11" s="43">
        <f>H10</f>
        <v>1020.2</v>
      </c>
      <c r="I11" s="43">
        <f t="shared" si="1"/>
        <v>2582.9500000000007</v>
      </c>
      <c r="J11" s="4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customHeight="1">
      <c r="A12" s="40" t="s">
        <v>34</v>
      </c>
      <c r="B12" s="41" t="s">
        <v>35</v>
      </c>
      <c r="C12" s="42">
        <v>2</v>
      </c>
      <c r="D12" s="43"/>
      <c r="E12" s="42">
        <v>12</v>
      </c>
      <c r="F12" s="43">
        <f t="shared" si="0"/>
        <v>900</v>
      </c>
      <c r="G12" s="43"/>
      <c r="H12" s="43">
        <f>H11</f>
        <v>1020.2</v>
      </c>
      <c r="I12" s="43">
        <f t="shared" si="1"/>
        <v>-5367.05</v>
      </c>
      <c r="J12" s="42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15" customHeight="1">
      <c r="A13" s="40" t="s">
        <v>63</v>
      </c>
      <c r="B13" s="41" t="s">
        <v>64</v>
      </c>
      <c r="C13" s="42">
        <v>2</v>
      </c>
      <c r="D13" s="45"/>
      <c r="E13" s="42">
        <v>53</v>
      </c>
      <c r="F13" s="43">
        <f t="shared" si="0"/>
        <v>3975</v>
      </c>
      <c r="G13" s="45"/>
      <c r="H13" s="43">
        <f>H12</f>
        <v>1020.2</v>
      </c>
      <c r="I13" s="43">
        <f t="shared" si="1"/>
        <v>-2292.0500000000002</v>
      </c>
      <c r="J13" s="4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customHeight="1">
      <c r="A14" s="16" t="s">
        <v>54</v>
      </c>
      <c r="B14" s="15" t="s">
        <v>55</v>
      </c>
      <c r="C14" s="13">
        <v>3</v>
      </c>
      <c r="D14" s="14">
        <v>10000</v>
      </c>
      <c r="E14" s="13"/>
      <c r="F14" s="14">
        <f t="shared" si="0"/>
        <v>10000</v>
      </c>
      <c r="G14" s="14">
        <v>4003</v>
      </c>
      <c r="H14" s="14">
        <f>G14/5</f>
        <v>800.6</v>
      </c>
      <c r="I14" s="14">
        <f t="shared" si="1"/>
        <v>3513.3500000000004</v>
      </c>
      <c r="J14" s="1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customHeight="1">
      <c r="A15" s="42" t="s">
        <v>14</v>
      </c>
      <c r="B15" s="41" t="s">
        <v>15</v>
      </c>
      <c r="C15" s="42">
        <v>3</v>
      </c>
      <c r="D15" s="43"/>
      <c r="E15" s="42">
        <v>65</v>
      </c>
      <c r="F15" s="43">
        <f t="shared" si="0"/>
        <v>4875</v>
      </c>
      <c r="G15" s="43"/>
      <c r="H15" s="43">
        <f>H14</f>
        <v>800.6</v>
      </c>
      <c r="I15" s="43">
        <f t="shared" si="1"/>
        <v>-1611.6499999999996</v>
      </c>
      <c r="J15" s="4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customHeight="1">
      <c r="A16" s="40" t="s">
        <v>61</v>
      </c>
      <c r="B16" s="41" t="s">
        <v>62</v>
      </c>
      <c r="C16" s="42">
        <v>3</v>
      </c>
      <c r="D16" s="43"/>
      <c r="E16" s="42">
        <v>83</v>
      </c>
      <c r="F16" s="43">
        <f t="shared" si="0"/>
        <v>6225</v>
      </c>
      <c r="G16" s="43"/>
      <c r="H16" s="43">
        <f>H15</f>
        <v>800.6</v>
      </c>
      <c r="I16" s="43">
        <f t="shared" si="1"/>
        <v>-261.64999999999964</v>
      </c>
      <c r="J16" s="42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15" customHeight="1">
      <c r="A17" s="47" t="s">
        <v>46</v>
      </c>
      <c r="B17" s="42">
        <v>11345</v>
      </c>
      <c r="C17" s="42">
        <v>3</v>
      </c>
      <c r="D17" s="43"/>
      <c r="E17" s="42">
        <v>62</v>
      </c>
      <c r="F17" s="43">
        <f t="shared" si="0"/>
        <v>4650</v>
      </c>
      <c r="G17" s="43"/>
      <c r="H17" s="43">
        <f>H16</f>
        <v>800.6</v>
      </c>
      <c r="I17" s="43">
        <f t="shared" si="1"/>
        <v>-1836.6499999999996</v>
      </c>
      <c r="J17" s="4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customHeight="1">
      <c r="A18" s="40" t="s">
        <v>36</v>
      </c>
      <c r="B18" s="42">
        <v>32717</v>
      </c>
      <c r="C18" s="42">
        <v>3</v>
      </c>
      <c r="D18" s="43"/>
      <c r="E18" s="42">
        <v>74</v>
      </c>
      <c r="F18" s="43">
        <f t="shared" si="0"/>
        <v>5550</v>
      </c>
      <c r="G18" s="43"/>
      <c r="H18" s="43">
        <f>H17</f>
        <v>800.6</v>
      </c>
      <c r="I18" s="43">
        <f t="shared" si="1"/>
        <v>-936.64999999999964</v>
      </c>
      <c r="J18" s="4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customHeight="1">
      <c r="A19" s="16" t="s">
        <v>57</v>
      </c>
      <c r="B19" s="15" t="s">
        <v>58</v>
      </c>
      <c r="C19" s="13">
        <v>4</v>
      </c>
      <c r="D19" s="14">
        <v>10000</v>
      </c>
      <c r="E19" s="13"/>
      <c r="F19" s="14">
        <f t="shared" si="0"/>
        <v>10000</v>
      </c>
      <c r="G19" s="14">
        <v>1317</v>
      </c>
      <c r="H19" s="14">
        <f>G19/5</f>
        <v>263.39999999999998</v>
      </c>
      <c r="I19" s="14">
        <f t="shared" si="1"/>
        <v>2976.1499999999996</v>
      </c>
      <c r="J19" s="1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customHeight="1">
      <c r="A20" s="42" t="s">
        <v>39</v>
      </c>
      <c r="B20" s="42">
        <v>11297</v>
      </c>
      <c r="C20" s="42">
        <v>4</v>
      </c>
      <c r="D20" s="43"/>
      <c r="E20" s="42">
        <v>97</v>
      </c>
      <c r="F20" s="43">
        <f t="shared" si="0"/>
        <v>7275</v>
      </c>
      <c r="G20" s="43"/>
      <c r="H20" s="43">
        <f>H19</f>
        <v>263.39999999999998</v>
      </c>
      <c r="I20" s="43">
        <f t="shared" si="1"/>
        <v>251.14999999999964</v>
      </c>
      <c r="J20" s="42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15" customHeight="1">
      <c r="A21" s="47" t="s">
        <v>30</v>
      </c>
      <c r="B21" s="42">
        <v>28344</v>
      </c>
      <c r="C21" s="42">
        <v>4</v>
      </c>
      <c r="D21" s="43"/>
      <c r="E21" s="42">
        <v>117</v>
      </c>
      <c r="F21" s="43">
        <f t="shared" si="0"/>
        <v>8775</v>
      </c>
      <c r="G21" s="43"/>
      <c r="H21" s="43">
        <f>H20</f>
        <v>263.39999999999998</v>
      </c>
      <c r="I21" s="43">
        <f t="shared" si="1"/>
        <v>1751.1499999999996</v>
      </c>
      <c r="J21" s="4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customHeight="1">
      <c r="A22" s="40" t="s">
        <v>25</v>
      </c>
      <c r="B22" s="41" t="s">
        <v>26</v>
      </c>
      <c r="C22" s="42">
        <v>4</v>
      </c>
      <c r="D22" s="43"/>
      <c r="E22" s="42">
        <v>32</v>
      </c>
      <c r="F22" s="43">
        <f t="shared" si="0"/>
        <v>2400</v>
      </c>
      <c r="G22" s="43"/>
      <c r="H22" s="43">
        <f>H21</f>
        <v>263.39999999999998</v>
      </c>
      <c r="I22" s="43">
        <f t="shared" si="1"/>
        <v>-4623.8500000000004</v>
      </c>
      <c r="J22" s="4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customHeight="1">
      <c r="A23" s="40" t="s">
        <v>51</v>
      </c>
      <c r="B23" s="41" t="s">
        <v>52</v>
      </c>
      <c r="C23" s="42">
        <v>4</v>
      </c>
      <c r="D23" s="43"/>
      <c r="E23" s="42">
        <v>111</v>
      </c>
      <c r="F23" s="43">
        <f t="shared" si="0"/>
        <v>8325</v>
      </c>
      <c r="G23" s="43"/>
      <c r="H23" s="43">
        <f>H22</f>
        <v>263.39999999999998</v>
      </c>
      <c r="I23" s="43">
        <f t="shared" si="1"/>
        <v>1301.1499999999996</v>
      </c>
      <c r="J23" s="4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customHeight="1">
      <c r="A24" s="7"/>
      <c r="B24" s="7"/>
      <c r="C24" s="7"/>
      <c r="D24" s="8"/>
      <c r="E24" s="7"/>
      <c r="F24" s="8">
        <f>SUM(F4:F23)</f>
        <v>128875</v>
      </c>
      <c r="G24" s="8"/>
      <c r="H24" s="8">
        <f>SUM(H4:H23)</f>
        <v>16870.000000000004</v>
      </c>
      <c r="I24" s="8">
        <f>F24+H24</f>
        <v>145745</v>
      </c>
      <c r="J24" s="8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customHeight="1">
      <c r="A25" s="7"/>
      <c r="B25" s="7"/>
      <c r="C25" s="7"/>
      <c r="D25" s="8"/>
      <c r="E25" s="7"/>
      <c r="F25" s="8"/>
      <c r="G25" s="8"/>
      <c r="H25" s="9" t="s">
        <v>65</v>
      </c>
      <c r="I25" s="8">
        <f>I24/(COUNTIF(A4:A23,"*"))</f>
        <v>7287.25</v>
      </c>
      <c r="J25" s="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3"/>
      <c r="E26" s="2"/>
      <c r="F26" s="3"/>
      <c r="G26" s="3"/>
      <c r="H26" s="3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3"/>
      <c r="E27" s="2"/>
      <c r="F27" s="3"/>
      <c r="G27" s="3"/>
      <c r="H27" s="3"/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3"/>
      <c r="E28" s="2"/>
      <c r="F28" s="3"/>
      <c r="G28" s="3"/>
      <c r="H28" s="3"/>
      <c r="I28" s="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3"/>
      <c r="E29" s="2"/>
      <c r="F29" s="3"/>
      <c r="G29" s="3"/>
      <c r="H29" s="3"/>
      <c r="I29" s="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3"/>
      <c r="E30" s="2"/>
      <c r="F30" s="3"/>
      <c r="G30" s="3"/>
      <c r="H30" s="3"/>
      <c r="I30" s="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3"/>
      <c r="E31" s="2"/>
      <c r="F31" s="3"/>
      <c r="G31" s="3"/>
      <c r="H31" s="3"/>
      <c r="I31" s="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3"/>
      <c r="E32" s="2"/>
      <c r="F32" s="3"/>
      <c r="G32" s="3"/>
      <c r="H32" s="3"/>
      <c r="I32" s="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3"/>
      <c r="E33" s="2"/>
      <c r="F33" s="3"/>
      <c r="G33" s="3"/>
      <c r="H33" s="3"/>
      <c r="I33" s="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3"/>
      <c r="E34" s="2"/>
      <c r="F34" s="3"/>
      <c r="G34" s="3"/>
      <c r="H34" s="3"/>
      <c r="I34" s="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3"/>
      <c r="E35" s="2"/>
      <c r="F35" s="3"/>
      <c r="G35" s="3"/>
      <c r="H35" s="3"/>
      <c r="I35" s="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3"/>
      <c r="E36" s="2"/>
      <c r="F36" s="3"/>
      <c r="G36" s="3"/>
      <c r="H36" s="3"/>
      <c r="I36" s="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3"/>
      <c r="E37" s="2"/>
      <c r="F37" s="3"/>
      <c r="G37" s="3"/>
      <c r="H37" s="3"/>
      <c r="I37" s="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3"/>
      <c r="E38" s="2"/>
      <c r="F38" s="3"/>
      <c r="G38" s="3"/>
      <c r="H38" s="3"/>
      <c r="I38" s="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3"/>
      <c r="E39" s="2"/>
      <c r="F39" s="3"/>
      <c r="G39" s="3"/>
      <c r="H39" s="3"/>
      <c r="I39" s="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3"/>
      <c r="E40" s="2"/>
      <c r="F40" s="3"/>
      <c r="G40" s="3"/>
      <c r="H40" s="3"/>
      <c r="I40" s="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3"/>
      <c r="E41" s="2"/>
      <c r="F41" s="3"/>
      <c r="G41" s="3"/>
      <c r="H41" s="3"/>
      <c r="I41" s="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3"/>
      <c r="E42" s="2"/>
      <c r="F42" s="3"/>
      <c r="G42" s="3"/>
      <c r="H42" s="3"/>
      <c r="I42" s="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3"/>
      <c r="E43" s="2"/>
      <c r="F43" s="3"/>
      <c r="G43" s="3"/>
      <c r="H43" s="3"/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3"/>
      <c r="E44" s="2"/>
      <c r="F44" s="3"/>
      <c r="G44" s="3"/>
      <c r="H44" s="3"/>
      <c r="I44" s="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3"/>
      <c r="E45" s="2"/>
      <c r="F45" s="3"/>
      <c r="G45" s="3"/>
      <c r="H45" s="3"/>
      <c r="I45" s="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3"/>
      <c r="E46" s="2"/>
      <c r="F46" s="3"/>
      <c r="G46" s="3"/>
      <c r="H46" s="3"/>
      <c r="I46" s="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3"/>
      <c r="E47" s="2"/>
      <c r="F47" s="3"/>
      <c r="G47" s="3"/>
      <c r="H47" s="3"/>
      <c r="I47" s="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3"/>
      <c r="E48" s="2"/>
      <c r="F48" s="3"/>
      <c r="G48" s="3"/>
      <c r="H48" s="3"/>
      <c r="I48" s="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3"/>
      <c r="E49" s="2"/>
      <c r="F49" s="3"/>
      <c r="G49" s="3"/>
      <c r="H49" s="3"/>
      <c r="I49" s="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3"/>
      <c r="E50" s="2"/>
      <c r="F50" s="3"/>
      <c r="G50" s="3"/>
      <c r="H50" s="3"/>
      <c r="I50" s="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3"/>
      <c r="E51" s="2"/>
      <c r="F51" s="3"/>
      <c r="G51" s="3"/>
      <c r="H51" s="3"/>
      <c r="I51" s="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3"/>
      <c r="E52" s="2"/>
      <c r="F52" s="3"/>
      <c r="G52" s="3"/>
      <c r="H52" s="3"/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3"/>
      <c r="E53" s="2"/>
      <c r="F53" s="3"/>
      <c r="G53" s="3"/>
      <c r="H53" s="3"/>
      <c r="I53" s="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3"/>
      <c r="E54" s="2"/>
      <c r="F54" s="3"/>
      <c r="G54" s="3"/>
      <c r="H54" s="3"/>
      <c r="I54" s="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3"/>
      <c r="E55" s="2"/>
      <c r="F55" s="3"/>
      <c r="G55" s="3"/>
      <c r="H55" s="3"/>
      <c r="I55" s="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3"/>
      <c r="E56" s="2"/>
      <c r="F56" s="3"/>
      <c r="G56" s="3"/>
      <c r="H56" s="3"/>
      <c r="I56" s="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3"/>
      <c r="E57" s="2"/>
      <c r="F57" s="3"/>
      <c r="G57" s="3"/>
      <c r="H57" s="3"/>
      <c r="I57" s="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3"/>
      <c r="E58" s="2"/>
      <c r="F58" s="3"/>
      <c r="G58" s="3"/>
      <c r="H58" s="3"/>
      <c r="I58" s="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3"/>
      <c r="E59" s="2"/>
      <c r="F59" s="3"/>
      <c r="G59" s="3"/>
      <c r="H59" s="3"/>
      <c r="I59" s="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3"/>
      <c r="E60" s="2"/>
      <c r="F60" s="3"/>
      <c r="G60" s="3"/>
      <c r="H60" s="3"/>
      <c r="I60" s="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3"/>
      <c r="E61" s="2"/>
      <c r="F61" s="3"/>
      <c r="G61" s="3"/>
      <c r="H61" s="3"/>
      <c r="I61" s="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3"/>
      <c r="E62" s="2"/>
      <c r="F62" s="3"/>
      <c r="G62" s="3"/>
      <c r="H62" s="3"/>
      <c r="I62" s="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3"/>
      <c r="E63" s="2"/>
      <c r="F63" s="3"/>
      <c r="G63" s="3"/>
      <c r="H63" s="3"/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3"/>
      <c r="E64" s="2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3"/>
      <c r="E65" s="2"/>
      <c r="F65" s="3"/>
      <c r="G65" s="3"/>
      <c r="H65" s="3"/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3"/>
      <c r="E66" s="2"/>
      <c r="F66" s="3"/>
      <c r="G66" s="3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3"/>
      <c r="E67" s="2"/>
      <c r="F67" s="3"/>
      <c r="G67" s="3"/>
      <c r="H67" s="3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3"/>
      <c r="E68" s="2"/>
      <c r="F68" s="3"/>
      <c r="G68" s="3"/>
      <c r="H68" s="3"/>
      <c r="I68" s="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3"/>
      <c r="E69" s="2"/>
      <c r="F69" s="3"/>
      <c r="G69" s="3"/>
      <c r="H69" s="3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3"/>
      <c r="E70" s="2"/>
      <c r="F70" s="3"/>
      <c r="G70" s="3"/>
      <c r="H70" s="3"/>
      <c r="I70" s="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3"/>
      <c r="E71" s="2"/>
      <c r="F71" s="3"/>
      <c r="G71" s="3"/>
      <c r="H71" s="3"/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3"/>
      <c r="E72" s="2"/>
      <c r="F72" s="3"/>
      <c r="G72" s="3"/>
      <c r="H72" s="3"/>
      <c r="I72" s="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3"/>
      <c r="E73" s="2"/>
      <c r="F73" s="3"/>
      <c r="G73" s="3"/>
      <c r="H73" s="3"/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3"/>
      <c r="E74" s="2"/>
      <c r="F74" s="3"/>
      <c r="G74" s="3"/>
      <c r="H74" s="3"/>
      <c r="I74" s="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3"/>
      <c r="E75" s="2"/>
      <c r="F75" s="3"/>
      <c r="G75" s="3"/>
      <c r="H75" s="3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3"/>
      <c r="E76" s="2"/>
      <c r="F76" s="3"/>
      <c r="G76" s="3"/>
      <c r="H76" s="3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3"/>
      <c r="E77" s="2"/>
      <c r="F77" s="3"/>
      <c r="G77" s="3"/>
      <c r="H77" s="3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3"/>
      <c r="E78" s="2"/>
      <c r="F78" s="3"/>
      <c r="G78" s="3"/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3"/>
      <c r="E79" s="2"/>
      <c r="F79" s="3"/>
      <c r="G79" s="3"/>
      <c r="H79" s="3"/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3"/>
      <c r="E80" s="2"/>
      <c r="F80" s="3"/>
      <c r="G80" s="3"/>
      <c r="H80" s="3"/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3"/>
      <c r="E81" s="2"/>
      <c r="F81" s="3"/>
      <c r="G81" s="3"/>
      <c r="H81" s="3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3"/>
      <c r="E82" s="2"/>
      <c r="F82" s="3"/>
      <c r="G82" s="3"/>
      <c r="H82" s="3"/>
      <c r="I82" s="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3"/>
      <c r="E83" s="2"/>
      <c r="F83" s="3"/>
      <c r="G83" s="3"/>
      <c r="H83" s="3"/>
      <c r="I83" s="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3"/>
      <c r="E84" s="2"/>
      <c r="F84" s="3"/>
      <c r="G84" s="3"/>
      <c r="H84" s="3"/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3"/>
      <c r="E85" s="2"/>
      <c r="F85" s="3"/>
      <c r="G85" s="3"/>
      <c r="H85" s="3"/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3"/>
      <c r="E86" s="2"/>
      <c r="F86" s="3"/>
      <c r="G86" s="3"/>
      <c r="H86" s="3"/>
      <c r="I86" s="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3"/>
      <c r="E87" s="2"/>
      <c r="F87" s="3"/>
      <c r="G87" s="3"/>
      <c r="H87" s="3"/>
      <c r="I87" s="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3"/>
      <c r="E88" s="2"/>
      <c r="F88" s="3"/>
      <c r="G88" s="3"/>
      <c r="H88" s="3"/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3"/>
      <c r="E89" s="2"/>
      <c r="F89" s="3"/>
      <c r="G89" s="3"/>
      <c r="H89" s="3"/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3"/>
      <c r="E90" s="2"/>
      <c r="F90" s="3"/>
      <c r="G90" s="3"/>
      <c r="H90" s="3"/>
      <c r="I90" s="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3"/>
      <c r="E91" s="2"/>
      <c r="F91" s="3"/>
      <c r="G91" s="3"/>
      <c r="H91" s="3"/>
      <c r="I91" s="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3"/>
      <c r="E92" s="2"/>
      <c r="F92" s="3"/>
      <c r="G92" s="3"/>
      <c r="H92" s="3"/>
      <c r="I92" s="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3"/>
      <c r="E93" s="2"/>
      <c r="F93" s="3"/>
      <c r="G93" s="3"/>
      <c r="H93" s="3"/>
      <c r="I93" s="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3"/>
      <c r="E94" s="2"/>
      <c r="F94" s="3"/>
      <c r="G94" s="3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3"/>
      <c r="E95" s="2"/>
      <c r="F95" s="3"/>
      <c r="G95" s="3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3"/>
      <c r="E96" s="2"/>
      <c r="F96" s="3"/>
      <c r="G96" s="3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3"/>
      <c r="E97" s="2"/>
      <c r="F97" s="3"/>
      <c r="G97" s="3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3"/>
      <c r="E98" s="2"/>
      <c r="F98" s="3"/>
      <c r="G98" s="3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3"/>
      <c r="E99" s="2"/>
      <c r="F99" s="3"/>
      <c r="G99" s="3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3"/>
      <c r="E100" s="2"/>
      <c r="F100" s="3"/>
      <c r="G100" s="3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3"/>
      <c r="E101" s="2"/>
      <c r="F101" s="3"/>
      <c r="G101" s="3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3"/>
      <c r="E102" s="2"/>
      <c r="F102" s="3"/>
      <c r="G102" s="3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3"/>
      <c r="E103" s="2"/>
      <c r="F103" s="3"/>
      <c r="G103" s="3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3"/>
      <c r="E104" s="2"/>
      <c r="F104" s="3"/>
      <c r="G104" s="3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3"/>
      <c r="E105" s="2"/>
      <c r="F105" s="3"/>
      <c r="G105" s="3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3"/>
      <c r="E106" s="2"/>
      <c r="F106" s="3"/>
      <c r="G106" s="3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3"/>
      <c r="E107" s="2"/>
      <c r="F107" s="3"/>
      <c r="G107" s="3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3"/>
      <c r="E108" s="2"/>
      <c r="F108" s="3"/>
      <c r="G108" s="3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3"/>
      <c r="E109" s="2"/>
      <c r="F109" s="3"/>
      <c r="G109" s="3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3"/>
      <c r="E110" s="2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3"/>
      <c r="E111" s="2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3"/>
      <c r="E112" s="2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3"/>
      <c r="E113" s="2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3"/>
      <c r="E114" s="2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3"/>
      <c r="E115" s="2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3"/>
      <c r="E116" s="2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3"/>
      <c r="E117" s="2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3"/>
      <c r="E118" s="2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3"/>
      <c r="E119" s="2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3"/>
      <c r="E120" s="2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3"/>
      <c r="E121" s="2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3"/>
      <c r="E122" s="2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3"/>
      <c r="E123" s="2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3"/>
      <c r="E124" s="2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3"/>
      <c r="E125" s="2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3"/>
      <c r="E126" s="2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3"/>
      <c r="E127" s="2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3"/>
      <c r="E128" s="2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3"/>
      <c r="E129" s="2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3"/>
      <c r="E913" s="2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3"/>
      <c r="E914" s="2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3"/>
      <c r="E915" s="2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3"/>
      <c r="E916" s="2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3"/>
      <c r="E917" s="2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3"/>
      <c r="E918" s="2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3"/>
      <c r="E919" s="2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3"/>
      <c r="E920" s="2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3"/>
      <c r="E921" s="2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3"/>
      <c r="E922" s="2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3"/>
      <c r="E923" s="2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3"/>
      <c r="E924" s="2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3"/>
      <c r="E925" s="2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3"/>
      <c r="E926" s="2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3"/>
      <c r="E927" s="2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3"/>
      <c r="E928" s="2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3"/>
      <c r="E929" s="2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3"/>
      <c r="E930" s="2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3"/>
      <c r="E931" s="2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3"/>
      <c r="E932" s="2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3"/>
      <c r="E933" s="2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3"/>
      <c r="E934" s="2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3"/>
      <c r="E935" s="2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3"/>
      <c r="E936" s="2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3"/>
      <c r="E937" s="2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3"/>
      <c r="E938" s="2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3"/>
      <c r="E939" s="2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3"/>
      <c r="E940" s="2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3"/>
      <c r="E941" s="2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3"/>
      <c r="E942" s="2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3"/>
      <c r="E943" s="2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3"/>
      <c r="E944" s="2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3"/>
      <c r="E945" s="2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3"/>
      <c r="E946" s="2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3"/>
      <c r="E947" s="2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3"/>
      <c r="E948" s="2"/>
      <c r="F948" s="3"/>
      <c r="G948" s="3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3"/>
      <c r="E949" s="2"/>
      <c r="F949" s="3"/>
      <c r="G949" s="3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3"/>
      <c r="E950" s="2"/>
      <c r="F950" s="3"/>
      <c r="G950" s="3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3"/>
      <c r="E951" s="2"/>
      <c r="F951" s="3"/>
      <c r="G951" s="3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3"/>
      <c r="E952" s="2"/>
      <c r="F952" s="3"/>
      <c r="G952" s="3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3"/>
      <c r="E953" s="2"/>
      <c r="F953" s="3"/>
      <c r="G953" s="3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3"/>
      <c r="E954" s="2"/>
      <c r="F954" s="3"/>
      <c r="G954" s="3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3"/>
      <c r="E955" s="2"/>
      <c r="F955" s="3"/>
      <c r="G955" s="3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3"/>
      <c r="E956" s="2"/>
      <c r="F956" s="3"/>
      <c r="G956" s="3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3"/>
      <c r="E957" s="2"/>
      <c r="F957" s="3"/>
      <c r="G957" s="3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3"/>
      <c r="E958" s="2"/>
      <c r="F958" s="3"/>
      <c r="G958" s="3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3"/>
      <c r="E959" s="2"/>
      <c r="F959" s="3"/>
      <c r="G959" s="3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3"/>
      <c r="E960" s="2"/>
      <c r="F960" s="3"/>
      <c r="G960" s="3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3"/>
      <c r="E961" s="2"/>
      <c r="F961" s="3"/>
      <c r="G961" s="3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3"/>
      <c r="E962" s="2"/>
      <c r="F962" s="3"/>
      <c r="G962" s="3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</sheetData>
  <autoFilter ref="A3:J25" xr:uid="{00000000-0009-0000-0000-000000000000}">
    <sortState xmlns:xlrd2="http://schemas.microsoft.com/office/spreadsheetml/2017/richdata2" ref="A4:J25">
      <sortCondition ref="C3:C25"/>
    </sortState>
  </autoFilter>
  <conditionalFormatting sqref="I4:I23">
    <cfRule type="cellIs" dxfId="5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Y951"/>
  <sheetViews>
    <sheetView workbookViewId="0"/>
  </sheetViews>
  <sheetFormatPr defaultColWidth="14.42578125" defaultRowHeight="15" customHeight="1"/>
  <cols>
    <col min="1" max="1" width="25.28515625" customWidth="1"/>
    <col min="2" max="2" width="14.85546875" customWidth="1"/>
    <col min="3" max="3" width="9" customWidth="1"/>
    <col min="4" max="4" width="10" customWidth="1"/>
    <col min="5" max="5" width="11.42578125" customWidth="1"/>
    <col min="6" max="6" width="10.85546875" customWidth="1"/>
    <col min="7" max="7" width="11.28515625" customWidth="1"/>
    <col min="8" max="8" width="13" customWidth="1"/>
    <col min="9" max="9" width="11.7109375" customWidth="1"/>
    <col min="10" max="10" width="35.140625" customWidth="1"/>
    <col min="11" max="25" width="8.85546875" customWidth="1"/>
  </cols>
  <sheetData>
    <row r="1" spans="1:25" ht="31.5">
      <c r="A1" s="1" t="s">
        <v>252</v>
      </c>
      <c r="B1" s="2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customHeight="1">
      <c r="A2" s="5"/>
      <c r="B2" s="5"/>
      <c r="C2" s="5" t="s">
        <v>0</v>
      </c>
      <c r="D2" s="6" t="s">
        <v>1</v>
      </c>
      <c r="E2" s="5" t="s">
        <v>2</v>
      </c>
      <c r="F2" s="6"/>
      <c r="G2" s="6" t="s">
        <v>3</v>
      </c>
      <c r="H2" s="6"/>
      <c r="I2" s="6" t="s">
        <v>4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customHeight="1">
      <c r="A3" s="5" t="s">
        <v>5</v>
      </c>
      <c r="B3" s="5" t="s">
        <v>6</v>
      </c>
      <c r="C3" s="5" t="s">
        <v>250</v>
      </c>
      <c r="D3" s="6" t="s">
        <v>7</v>
      </c>
      <c r="E3" s="5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" t="s">
        <v>13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customHeight="1">
      <c r="A4" s="13" t="s">
        <v>18</v>
      </c>
      <c r="B4" s="15">
        <v>11532</v>
      </c>
      <c r="C4" s="13">
        <v>1</v>
      </c>
      <c r="D4" s="14">
        <v>10000</v>
      </c>
      <c r="E4" s="13"/>
      <c r="F4" s="14">
        <f t="shared" ref="F4:F23" si="0">(E4*75)+D4</f>
        <v>10000</v>
      </c>
      <c r="G4" s="14">
        <v>7503</v>
      </c>
      <c r="H4" s="14">
        <f>G4/5</f>
        <v>1500.6</v>
      </c>
      <c r="I4" s="14">
        <f t="shared" ref="I4:I23" si="1">F4+H4-$I$25</f>
        <v>4211.1500000000005</v>
      </c>
      <c r="J4" s="13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5" customHeight="1">
      <c r="A5" s="47" t="s">
        <v>23</v>
      </c>
      <c r="B5" s="41">
        <v>11298</v>
      </c>
      <c r="C5" s="42">
        <v>1</v>
      </c>
      <c r="D5" s="43"/>
      <c r="E5" s="42">
        <v>98</v>
      </c>
      <c r="F5" s="43">
        <f t="shared" si="0"/>
        <v>7350</v>
      </c>
      <c r="G5" s="43"/>
      <c r="H5" s="43">
        <f>H4</f>
        <v>1500.6</v>
      </c>
      <c r="I5" s="43">
        <f t="shared" si="1"/>
        <v>1561.1500000000005</v>
      </c>
      <c r="J5" s="42"/>
      <c r="K5" s="2"/>
      <c r="L5" s="2"/>
      <c r="V5" s="2"/>
      <c r="W5" s="2"/>
      <c r="X5" s="2"/>
      <c r="Y5" s="2"/>
    </row>
    <row r="6" spans="1:25" ht="15" customHeight="1">
      <c r="A6" s="47" t="s">
        <v>39</v>
      </c>
      <c r="B6" s="41">
        <v>11297</v>
      </c>
      <c r="C6" s="42">
        <v>1</v>
      </c>
      <c r="D6" s="43"/>
      <c r="E6" s="42">
        <v>81</v>
      </c>
      <c r="F6" s="43">
        <f t="shared" si="0"/>
        <v>6075</v>
      </c>
      <c r="G6" s="43"/>
      <c r="H6" s="43">
        <f>H5</f>
        <v>1500.6</v>
      </c>
      <c r="I6" s="43">
        <f t="shared" si="1"/>
        <v>286.15000000000055</v>
      </c>
      <c r="J6" s="4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" customHeight="1">
      <c r="A7" s="42" t="s">
        <v>70</v>
      </c>
      <c r="B7" s="42">
        <v>3660</v>
      </c>
      <c r="C7" s="42">
        <v>1</v>
      </c>
      <c r="D7" s="43"/>
      <c r="E7" s="42">
        <v>18</v>
      </c>
      <c r="F7" s="43">
        <f t="shared" si="0"/>
        <v>1350</v>
      </c>
      <c r="G7" s="43"/>
      <c r="H7" s="43">
        <f>H6</f>
        <v>1500.6</v>
      </c>
      <c r="I7" s="43">
        <f t="shared" si="1"/>
        <v>-4438.8500000000004</v>
      </c>
      <c r="J7" s="4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" customHeight="1">
      <c r="A8" s="42" t="s">
        <v>88</v>
      </c>
      <c r="B8" s="42">
        <v>21667</v>
      </c>
      <c r="C8" s="42">
        <v>1</v>
      </c>
      <c r="D8" s="43"/>
      <c r="E8" s="42">
        <v>78</v>
      </c>
      <c r="F8" s="43">
        <f t="shared" si="0"/>
        <v>5850</v>
      </c>
      <c r="G8" s="43"/>
      <c r="H8" s="43">
        <f>H7</f>
        <v>1500.6</v>
      </c>
      <c r="I8" s="43">
        <f t="shared" si="1"/>
        <v>61.150000000000546</v>
      </c>
      <c r="J8" s="42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5" customHeight="1">
      <c r="A9" s="11" t="s">
        <v>27</v>
      </c>
      <c r="B9" s="15">
        <v>40696</v>
      </c>
      <c r="C9" s="13">
        <v>2</v>
      </c>
      <c r="D9" s="14">
        <v>10000</v>
      </c>
      <c r="E9" s="13"/>
      <c r="F9" s="14">
        <f t="shared" si="0"/>
        <v>10000</v>
      </c>
      <c r="G9" s="14">
        <v>5537</v>
      </c>
      <c r="H9" s="14">
        <f>G9/5</f>
        <v>1107.4000000000001</v>
      </c>
      <c r="I9" s="14">
        <f t="shared" si="1"/>
        <v>3817.95</v>
      </c>
      <c r="J9" s="1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" customHeight="1">
      <c r="A10" s="42" t="s">
        <v>96</v>
      </c>
      <c r="B10" s="41">
        <v>39622</v>
      </c>
      <c r="C10" s="42">
        <v>2</v>
      </c>
      <c r="D10" s="43"/>
      <c r="E10" s="42">
        <v>123</v>
      </c>
      <c r="F10" s="43">
        <f t="shared" si="0"/>
        <v>9225</v>
      </c>
      <c r="G10" s="43"/>
      <c r="H10" s="43">
        <f>H9</f>
        <v>1107.4000000000001</v>
      </c>
      <c r="I10" s="43">
        <f t="shared" si="1"/>
        <v>3042.95</v>
      </c>
      <c r="J10" s="42"/>
      <c r="K10" s="2"/>
      <c r="L10" s="2"/>
      <c r="V10" s="2"/>
      <c r="W10" s="2"/>
      <c r="X10" s="2"/>
      <c r="Y10" s="2"/>
    </row>
    <row r="11" spans="1:25" ht="15" customHeight="1">
      <c r="A11" s="47" t="s">
        <v>20</v>
      </c>
      <c r="B11" s="41">
        <v>11290</v>
      </c>
      <c r="C11" s="42">
        <v>2</v>
      </c>
      <c r="D11" s="43"/>
      <c r="E11" s="42">
        <v>56</v>
      </c>
      <c r="F11" s="43">
        <f t="shared" si="0"/>
        <v>4200</v>
      </c>
      <c r="G11" s="43"/>
      <c r="H11" s="43">
        <f>H10</f>
        <v>1107.4000000000001</v>
      </c>
      <c r="I11" s="43">
        <f t="shared" si="1"/>
        <v>-1982.0500000000002</v>
      </c>
      <c r="J11" s="4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" customHeight="1">
      <c r="A12" s="47" t="s">
        <v>86</v>
      </c>
      <c r="B12" s="41">
        <v>3650</v>
      </c>
      <c r="C12" s="42">
        <v>2</v>
      </c>
      <c r="D12" s="43"/>
      <c r="E12" s="42">
        <v>124</v>
      </c>
      <c r="F12" s="43">
        <f t="shared" si="0"/>
        <v>9300</v>
      </c>
      <c r="G12" s="43"/>
      <c r="H12" s="43">
        <f>H11</f>
        <v>1107.4000000000001</v>
      </c>
      <c r="I12" s="43">
        <f t="shared" si="1"/>
        <v>3117.95</v>
      </c>
      <c r="J12" s="42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15" customHeight="1">
      <c r="A13" s="47" t="s">
        <v>49</v>
      </c>
      <c r="B13" s="41">
        <v>32650</v>
      </c>
      <c r="C13" s="42">
        <v>2</v>
      </c>
      <c r="D13" s="43"/>
      <c r="E13" s="42">
        <v>56</v>
      </c>
      <c r="F13" s="43">
        <f t="shared" si="0"/>
        <v>4200</v>
      </c>
      <c r="G13" s="43"/>
      <c r="H13" s="43">
        <f>H12</f>
        <v>1107.4000000000001</v>
      </c>
      <c r="I13" s="43">
        <f t="shared" si="1"/>
        <v>-1982.0500000000002</v>
      </c>
      <c r="J13" s="4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>
      <c r="A14" s="11" t="s">
        <v>67</v>
      </c>
      <c r="B14" s="15">
        <v>11522</v>
      </c>
      <c r="C14" s="13">
        <v>3</v>
      </c>
      <c r="D14" s="14">
        <v>10000</v>
      </c>
      <c r="E14" s="13"/>
      <c r="F14" s="14">
        <f t="shared" si="0"/>
        <v>10000</v>
      </c>
      <c r="G14" s="14">
        <v>3349</v>
      </c>
      <c r="H14" s="14">
        <f>G14/5</f>
        <v>669.8</v>
      </c>
      <c r="I14" s="14">
        <f t="shared" si="1"/>
        <v>3380.3499999999995</v>
      </c>
      <c r="J14" s="13"/>
      <c r="K14" s="2"/>
      <c r="L14" s="2"/>
      <c r="V14" s="2"/>
      <c r="W14" s="2"/>
      <c r="X14" s="2"/>
      <c r="Y14" s="2"/>
    </row>
    <row r="15" spans="1:25" ht="15" customHeight="1">
      <c r="A15" s="49" t="s">
        <v>14</v>
      </c>
      <c r="B15" s="41">
        <v>1772</v>
      </c>
      <c r="C15" s="42">
        <v>3</v>
      </c>
      <c r="D15" s="43"/>
      <c r="E15" s="42">
        <v>47</v>
      </c>
      <c r="F15" s="43">
        <f t="shared" si="0"/>
        <v>3525</v>
      </c>
      <c r="G15" s="43"/>
      <c r="H15" s="43">
        <f>H14</f>
        <v>669.8</v>
      </c>
      <c r="I15" s="43">
        <f t="shared" si="1"/>
        <v>-3094.6499999999996</v>
      </c>
      <c r="J15" s="4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" customHeight="1">
      <c r="A16" s="47" t="s">
        <v>92</v>
      </c>
      <c r="B16" s="41">
        <v>11423</v>
      </c>
      <c r="C16" s="42">
        <v>3</v>
      </c>
      <c r="D16" s="43"/>
      <c r="E16" s="42">
        <v>66</v>
      </c>
      <c r="F16" s="43">
        <f t="shared" si="0"/>
        <v>4950</v>
      </c>
      <c r="G16" s="43"/>
      <c r="H16" s="43">
        <f>H15</f>
        <v>669.8</v>
      </c>
      <c r="I16" s="43">
        <f t="shared" si="1"/>
        <v>-1669.6499999999996</v>
      </c>
      <c r="J16" s="42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15" customHeight="1">
      <c r="A17" s="47" t="s">
        <v>72</v>
      </c>
      <c r="B17" s="41">
        <v>29197</v>
      </c>
      <c r="C17" s="42">
        <v>3</v>
      </c>
      <c r="D17" s="43"/>
      <c r="E17" s="42">
        <v>32</v>
      </c>
      <c r="F17" s="43">
        <f t="shared" si="0"/>
        <v>2400</v>
      </c>
      <c r="G17" s="43"/>
      <c r="H17" s="43">
        <f>H16</f>
        <v>669.8</v>
      </c>
      <c r="I17" s="43">
        <f t="shared" si="1"/>
        <v>-4219.6499999999996</v>
      </c>
      <c r="J17" s="4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" customHeight="1">
      <c r="A18" s="47" t="s">
        <v>76</v>
      </c>
      <c r="B18" s="41">
        <v>29244</v>
      </c>
      <c r="C18" s="42">
        <v>3</v>
      </c>
      <c r="D18" s="43"/>
      <c r="E18" s="42">
        <v>74</v>
      </c>
      <c r="F18" s="43">
        <f t="shared" si="0"/>
        <v>5550</v>
      </c>
      <c r="G18" s="43"/>
      <c r="H18" s="43">
        <f>H17</f>
        <v>669.8</v>
      </c>
      <c r="I18" s="43">
        <f t="shared" si="1"/>
        <v>-1069.6499999999996</v>
      </c>
      <c r="J18" s="4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" customHeight="1">
      <c r="A19" s="11" t="s">
        <v>59</v>
      </c>
      <c r="B19" s="70" t="s">
        <v>60</v>
      </c>
      <c r="C19" s="13">
        <v>4</v>
      </c>
      <c r="D19" s="14">
        <v>10000</v>
      </c>
      <c r="E19" s="13"/>
      <c r="F19" s="14">
        <f t="shared" si="0"/>
        <v>10000</v>
      </c>
      <c r="G19" s="14">
        <v>1425</v>
      </c>
      <c r="H19" s="14">
        <f>G19/5</f>
        <v>285</v>
      </c>
      <c r="I19" s="14">
        <f t="shared" si="1"/>
        <v>2995.55</v>
      </c>
      <c r="J19" s="1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" customHeight="1">
      <c r="A20" s="47" t="s">
        <v>54</v>
      </c>
      <c r="B20" s="41">
        <v>11493</v>
      </c>
      <c r="C20" s="42">
        <v>4</v>
      </c>
      <c r="D20" s="43"/>
      <c r="E20" s="42">
        <v>88</v>
      </c>
      <c r="F20" s="43">
        <f t="shared" si="0"/>
        <v>6600</v>
      </c>
      <c r="G20" s="43"/>
      <c r="H20" s="43">
        <f>H19</f>
        <v>285</v>
      </c>
      <c r="I20" s="43">
        <f t="shared" si="1"/>
        <v>-404.44999999999982</v>
      </c>
      <c r="J20" s="42"/>
      <c r="K20" s="10"/>
      <c r="U20" s="10"/>
      <c r="V20" s="10"/>
      <c r="W20" s="10"/>
      <c r="X20" s="10"/>
      <c r="Y20" s="10"/>
    </row>
    <row r="21" spans="1:25" ht="15" customHeight="1">
      <c r="A21" s="47" t="s">
        <v>47</v>
      </c>
      <c r="B21" s="41">
        <v>51071</v>
      </c>
      <c r="C21" s="42">
        <v>4</v>
      </c>
      <c r="D21" s="43"/>
      <c r="E21" s="42">
        <v>123</v>
      </c>
      <c r="F21" s="43">
        <f t="shared" si="0"/>
        <v>9225</v>
      </c>
      <c r="G21" s="43"/>
      <c r="H21" s="43">
        <f>H20</f>
        <v>285</v>
      </c>
      <c r="I21" s="43">
        <f t="shared" si="1"/>
        <v>2220.5500000000002</v>
      </c>
      <c r="J21" s="4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" customHeight="1">
      <c r="A22" s="47" t="s">
        <v>50</v>
      </c>
      <c r="B22" s="41">
        <v>37257</v>
      </c>
      <c r="C22" s="42">
        <v>4</v>
      </c>
      <c r="D22" s="43"/>
      <c r="E22" s="42">
        <v>66</v>
      </c>
      <c r="F22" s="43">
        <f t="shared" si="0"/>
        <v>4950</v>
      </c>
      <c r="G22" s="43"/>
      <c r="H22" s="43">
        <f>H21</f>
        <v>285</v>
      </c>
      <c r="I22" s="43">
        <f t="shared" si="1"/>
        <v>-2054.4499999999998</v>
      </c>
      <c r="J22" s="4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" customHeight="1">
      <c r="A23" s="47" t="s">
        <v>41</v>
      </c>
      <c r="B23" s="41">
        <v>2796</v>
      </c>
      <c r="C23" s="42">
        <v>4</v>
      </c>
      <c r="D23" s="43"/>
      <c r="E23" s="42">
        <v>43</v>
      </c>
      <c r="F23" s="43">
        <f t="shared" si="0"/>
        <v>3225</v>
      </c>
      <c r="G23" s="43"/>
      <c r="H23" s="43">
        <f>H22</f>
        <v>285</v>
      </c>
      <c r="I23" s="43">
        <f t="shared" si="1"/>
        <v>-3779.45</v>
      </c>
      <c r="J23" s="4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customHeight="1">
      <c r="A24" s="7"/>
      <c r="B24" s="7"/>
      <c r="C24" s="7"/>
      <c r="D24" s="8"/>
      <c r="E24" s="7"/>
      <c r="F24" s="8">
        <f>SUM(F4:F23)</f>
        <v>127975</v>
      </c>
      <c r="G24" s="8"/>
      <c r="H24" s="8">
        <f>SUM(H4:H23)</f>
        <v>17813.999999999996</v>
      </c>
      <c r="I24" s="8">
        <f>F24+H24</f>
        <v>145789</v>
      </c>
      <c r="J24" s="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" customHeight="1">
      <c r="A25" s="7"/>
      <c r="B25" s="7"/>
      <c r="C25" s="7"/>
      <c r="D25" s="8"/>
      <c r="E25" s="7"/>
      <c r="F25" s="8"/>
      <c r="G25" s="8"/>
      <c r="H25" s="9" t="s">
        <v>65</v>
      </c>
      <c r="I25" s="8">
        <f>I24/(COUNTIF(A4:A23,"*"))</f>
        <v>7289.45</v>
      </c>
      <c r="J25" s="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2"/>
      <c r="B26" s="2"/>
      <c r="C26" s="2"/>
      <c r="D26" s="3"/>
      <c r="E26" s="2"/>
      <c r="F26" s="3"/>
      <c r="G26" s="3"/>
      <c r="H26" s="3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"/>
      <c r="B27" s="2"/>
      <c r="C27" s="2"/>
      <c r="D27" s="3"/>
      <c r="E27" s="2"/>
      <c r="F27" s="3"/>
      <c r="G27" s="3"/>
      <c r="H27" s="3"/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3"/>
      <c r="E28" s="2"/>
      <c r="F28" s="3"/>
      <c r="G28" s="3"/>
      <c r="H28" s="3"/>
      <c r="I28" s="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3"/>
      <c r="E29" s="2"/>
      <c r="F29" s="3"/>
      <c r="G29" s="3"/>
      <c r="H29" s="3"/>
      <c r="I29" s="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3"/>
      <c r="E30" s="2"/>
      <c r="F30" s="3"/>
      <c r="G30" s="3"/>
      <c r="H30" s="3"/>
      <c r="I30" s="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3"/>
      <c r="E31" s="2"/>
      <c r="F31" s="3"/>
      <c r="G31" s="3"/>
      <c r="H31" s="3"/>
      <c r="I31" s="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3"/>
      <c r="E32" s="2"/>
      <c r="F32" s="3"/>
      <c r="G32" s="3"/>
      <c r="H32" s="3"/>
      <c r="I32" s="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3"/>
      <c r="E33" s="2"/>
      <c r="F33" s="3"/>
      <c r="G33" s="3"/>
      <c r="H33" s="3"/>
      <c r="I33" s="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3"/>
      <c r="E34" s="2"/>
      <c r="F34" s="3"/>
      <c r="G34" s="3"/>
      <c r="H34" s="3"/>
      <c r="I34" s="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3"/>
      <c r="E35" s="2"/>
      <c r="F35" s="3"/>
      <c r="G35" s="3"/>
      <c r="H35" s="3"/>
      <c r="I35" s="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3"/>
      <c r="E36" s="2"/>
      <c r="F36" s="3"/>
      <c r="G36" s="3"/>
      <c r="H36" s="3"/>
      <c r="I36" s="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3"/>
      <c r="E37" s="2"/>
      <c r="F37" s="3"/>
      <c r="G37" s="3"/>
      <c r="H37" s="3"/>
      <c r="I37" s="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3"/>
      <c r="E38" s="2"/>
      <c r="F38" s="3"/>
      <c r="G38" s="3"/>
      <c r="H38" s="3"/>
      <c r="I38" s="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3"/>
      <c r="E39" s="2"/>
      <c r="F39" s="3"/>
      <c r="G39" s="3"/>
      <c r="H39" s="3"/>
      <c r="I39" s="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3"/>
      <c r="E40" s="2"/>
      <c r="F40" s="3"/>
      <c r="G40" s="3"/>
      <c r="H40" s="3"/>
      <c r="I40" s="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3"/>
      <c r="E41" s="2"/>
      <c r="F41" s="3"/>
      <c r="G41" s="3"/>
      <c r="H41" s="3"/>
      <c r="I41" s="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3"/>
      <c r="E42" s="2"/>
      <c r="F42" s="3"/>
      <c r="G42" s="3"/>
      <c r="H42" s="3"/>
      <c r="I42" s="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3"/>
      <c r="E43" s="2"/>
      <c r="F43" s="3"/>
      <c r="G43" s="3"/>
      <c r="H43" s="3"/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3"/>
      <c r="E44" s="2"/>
      <c r="F44" s="3"/>
      <c r="G44" s="3"/>
      <c r="H44" s="3"/>
      <c r="I44" s="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3"/>
      <c r="E45" s="2"/>
      <c r="F45" s="3"/>
      <c r="G45" s="3"/>
      <c r="H45" s="3"/>
      <c r="I45" s="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3"/>
      <c r="E46" s="2"/>
      <c r="F46" s="3"/>
      <c r="G46" s="3"/>
      <c r="H46" s="3"/>
      <c r="I46" s="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3"/>
      <c r="E47" s="2"/>
      <c r="F47" s="3"/>
      <c r="G47" s="3"/>
      <c r="H47" s="3"/>
      <c r="I47" s="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3"/>
      <c r="E48" s="2"/>
      <c r="F48" s="3"/>
      <c r="G48" s="3"/>
      <c r="H48" s="3"/>
      <c r="I48" s="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3"/>
      <c r="E49" s="2"/>
      <c r="F49" s="3"/>
      <c r="G49" s="3"/>
      <c r="H49" s="3"/>
      <c r="I49" s="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3"/>
      <c r="E50" s="2"/>
      <c r="F50" s="3"/>
      <c r="G50" s="3"/>
      <c r="H50" s="3"/>
      <c r="I50" s="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3"/>
      <c r="E51" s="2"/>
      <c r="F51" s="3"/>
      <c r="G51" s="3"/>
      <c r="H51" s="3"/>
      <c r="I51" s="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3"/>
      <c r="E52" s="2"/>
      <c r="F52" s="3"/>
      <c r="G52" s="3"/>
      <c r="H52" s="3"/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3"/>
      <c r="E53" s="2"/>
      <c r="F53" s="3"/>
      <c r="G53" s="3"/>
      <c r="H53" s="3"/>
      <c r="I53" s="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3"/>
      <c r="E54" s="2"/>
      <c r="F54" s="3"/>
      <c r="G54" s="3"/>
      <c r="H54" s="3"/>
      <c r="I54" s="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3"/>
      <c r="E55" s="2"/>
      <c r="F55" s="3"/>
      <c r="G55" s="3"/>
      <c r="H55" s="3"/>
      <c r="I55" s="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3"/>
      <c r="E56" s="2"/>
      <c r="F56" s="3"/>
      <c r="G56" s="3"/>
      <c r="H56" s="3"/>
      <c r="I56" s="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3"/>
      <c r="E57" s="2"/>
      <c r="F57" s="3"/>
      <c r="G57" s="3"/>
      <c r="H57" s="3"/>
      <c r="I57" s="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3"/>
      <c r="E58" s="2"/>
      <c r="F58" s="3"/>
      <c r="G58" s="3"/>
      <c r="H58" s="3"/>
      <c r="I58" s="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3"/>
      <c r="E59" s="2"/>
      <c r="F59" s="3"/>
      <c r="G59" s="3"/>
      <c r="H59" s="3"/>
      <c r="I59" s="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3"/>
      <c r="E60" s="2"/>
      <c r="F60" s="3"/>
      <c r="G60" s="3"/>
      <c r="H60" s="3"/>
      <c r="I60" s="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3"/>
      <c r="E61" s="2"/>
      <c r="F61" s="3"/>
      <c r="G61" s="3"/>
      <c r="H61" s="3"/>
      <c r="I61" s="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3"/>
      <c r="E62" s="2"/>
      <c r="F62" s="3"/>
      <c r="G62" s="3"/>
      <c r="H62" s="3"/>
      <c r="I62" s="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3"/>
      <c r="E63" s="2"/>
      <c r="F63" s="3"/>
      <c r="G63" s="3"/>
      <c r="H63" s="3"/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3"/>
      <c r="E64" s="2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3"/>
      <c r="E65" s="2"/>
      <c r="F65" s="3"/>
      <c r="G65" s="3"/>
      <c r="H65" s="3"/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3"/>
      <c r="E66" s="2"/>
      <c r="F66" s="3"/>
      <c r="G66" s="3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3"/>
      <c r="E67" s="2"/>
      <c r="F67" s="3"/>
      <c r="G67" s="3"/>
      <c r="H67" s="3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3"/>
      <c r="E68" s="2"/>
      <c r="F68" s="3"/>
      <c r="G68" s="3"/>
      <c r="H68" s="3"/>
      <c r="I68" s="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3"/>
      <c r="E69" s="2"/>
      <c r="F69" s="3"/>
      <c r="G69" s="3"/>
      <c r="H69" s="3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3"/>
      <c r="E70" s="2"/>
      <c r="F70" s="3"/>
      <c r="G70" s="3"/>
      <c r="H70" s="3"/>
      <c r="I70" s="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3"/>
      <c r="E71" s="2"/>
      <c r="F71" s="3"/>
      <c r="G71" s="3"/>
      <c r="H71" s="3"/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3"/>
      <c r="E72" s="2"/>
      <c r="F72" s="3"/>
      <c r="G72" s="3"/>
      <c r="H72" s="3"/>
      <c r="I72" s="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3"/>
      <c r="E73" s="2"/>
      <c r="F73" s="3"/>
      <c r="G73" s="3"/>
      <c r="H73" s="3"/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3"/>
      <c r="E74" s="2"/>
      <c r="F74" s="3"/>
      <c r="G74" s="3"/>
      <c r="H74" s="3"/>
      <c r="I74" s="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3"/>
      <c r="E75" s="2"/>
      <c r="F75" s="3"/>
      <c r="G75" s="3"/>
      <c r="H75" s="3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3"/>
      <c r="E76" s="2"/>
      <c r="F76" s="3"/>
      <c r="G76" s="3"/>
      <c r="H76" s="3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3"/>
      <c r="E77" s="2"/>
      <c r="F77" s="3"/>
      <c r="G77" s="3"/>
      <c r="H77" s="3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3"/>
      <c r="E78" s="2"/>
      <c r="F78" s="3"/>
      <c r="G78" s="3"/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3"/>
      <c r="E79" s="2"/>
      <c r="F79" s="3"/>
      <c r="G79" s="3"/>
      <c r="H79" s="3"/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3"/>
      <c r="E80" s="2"/>
      <c r="F80" s="3"/>
      <c r="G80" s="3"/>
      <c r="H80" s="3"/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3"/>
      <c r="E81" s="2"/>
      <c r="F81" s="3"/>
      <c r="G81" s="3"/>
      <c r="H81" s="3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3"/>
      <c r="E82" s="2"/>
      <c r="F82" s="3"/>
      <c r="G82" s="3"/>
      <c r="H82" s="3"/>
      <c r="I82" s="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3"/>
      <c r="E83" s="2"/>
      <c r="F83" s="3"/>
      <c r="G83" s="3"/>
      <c r="H83" s="3"/>
      <c r="I83" s="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3"/>
      <c r="E84" s="2"/>
      <c r="F84" s="3"/>
      <c r="G84" s="3"/>
      <c r="H84" s="3"/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3"/>
      <c r="E85" s="2"/>
      <c r="F85" s="3"/>
      <c r="G85" s="3"/>
      <c r="H85" s="3"/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3"/>
      <c r="E86" s="2"/>
      <c r="F86" s="3"/>
      <c r="G86" s="3"/>
      <c r="H86" s="3"/>
      <c r="I86" s="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3"/>
      <c r="E87" s="2"/>
      <c r="F87" s="3"/>
      <c r="G87" s="3"/>
      <c r="H87" s="3"/>
      <c r="I87" s="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3"/>
      <c r="E88" s="2"/>
      <c r="F88" s="3"/>
      <c r="G88" s="3"/>
      <c r="H88" s="3"/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3"/>
      <c r="E89" s="2"/>
      <c r="F89" s="3"/>
      <c r="G89" s="3"/>
      <c r="H89" s="3"/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3"/>
      <c r="E90" s="2"/>
      <c r="F90" s="3"/>
      <c r="G90" s="3"/>
      <c r="H90" s="3"/>
      <c r="I90" s="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3"/>
      <c r="E91" s="2"/>
      <c r="F91" s="3"/>
      <c r="G91" s="3"/>
      <c r="H91" s="3"/>
      <c r="I91" s="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3"/>
      <c r="E92" s="2"/>
      <c r="F92" s="3"/>
      <c r="G92" s="3"/>
      <c r="H92" s="3"/>
      <c r="I92" s="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3"/>
      <c r="E93" s="2"/>
      <c r="F93" s="3"/>
      <c r="G93" s="3"/>
      <c r="H93" s="3"/>
      <c r="I93" s="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3"/>
      <c r="E94" s="2"/>
      <c r="F94" s="3"/>
      <c r="G94" s="3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3"/>
      <c r="E95" s="2"/>
      <c r="F95" s="3"/>
      <c r="G95" s="3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3"/>
      <c r="E96" s="2"/>
      <c r="F96" s="3"/>
      <c r="G96" s="3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3"/>
      <c r="E97" s="2"/>
      <c r="F97" s="3"/>
      <c r="G97" s="3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3"/>
      <c r="E98" s="2"/>
      <c r="F98" s="3"/>
      <c r="G98" s="3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3"/>
      <c r="E99" s="2"/>
      <c r="F99" s="3"/>
      <c r="G99" s="3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3"/>
      <c r="E100" s="2"/>
      <c r="F100" s="3"/>
      <c r="G100" s="3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3"/>
      <c r="E101" s="2"/>
      <c r="F101" s="3"/>
      <c r="G101" s="3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3"/>
      <c r="E102" s="2"/>
      <c r="F102" s="3"/>
      <c r="G102" s="3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3"/>
      <c r="E103" s="2"/>
      <c r="F103" s="3"/>
      <c r="G103" s="3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3"/>
      <c r="E104" s="2"/>
      <c r="F104" s="3"/>
      <c r="G104" s="3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3"/>
      <c r="E105" s="2"/>
      <c r="F105" s="3"/>
      <c r="G105" s="3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3"/>
      <c r="E106" s="2"/>
      <c r="F106" s="3"/>
      <c r="G106" s="3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3"/>
      <c r="E107" s="2"/>
      <c r="F107" s="3"/>
      <c r="G107" s="3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3"/>
      <c r="E108" s="2"/>
      <c r="F108" s="3"/>
      <c r="G108" s="3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3"/>
      <c r="E109" s="2"/>
      <c r="F109" s="3"/>
      <c r="G109" s="3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3"/>
      <c r="E110" s="2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3"/>
      <c r="E111" s="2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3"/>
      <c r="E112" s="2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3"/>
      <c r="E113" s="2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3"/>
      <c r="E114" s="2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3"/>
      <c r="E115" s="2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3"/>
      <c r="E116" s="2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3"/>
      <c r="E117" s="2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3"/>
      <c r="E118" s="2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3"/>
      <c r="E119" s="2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3"/>
      <c r="E120" s="2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3"/>
      <c r="E121" s="2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3"/>
      <c r="E122" s="2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3"/>
      <c r="E123" s="2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3"/>
      <c r="E124" s="2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3"/>
      <c r="E125" s="2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3"/>
      <c r="E126" s="2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3"/>
      <c r="E127" s="2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3"/>
      <c r="E128" s="2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3"/>
      <c r="E129" s="2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2"/>
      <c r="B221" s="2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2"/>
      <c r="B222" s="2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2"/>
      <c r="B223" s="2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2"/>
      <c r="B224" s="2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2"/>
      <c r="B225" s="2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2"/>
      <c r="B226" s="2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>
      <c r="A227" s="2"/>
      <c r="B227" s="2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>
      <c r="A228" s="2"/>
      <c r="B228" s="2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>
      <c r="A229" s="2"/>
      <c r="B229" s="2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>
      <c r="A230" s="2"/>
      <c r="B230" s="2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>
      <c r="A231" s="2"/>
      <c r="B231" s="2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>
      <c r="A232" s="2"/>
      <c r="B232" s="2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>
      <c r="A233" s="2"/>
      <c r="B233" s="2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>
      <c r="A234" s="2"/>
      <c r="B234" s="2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>
      <c r="A235" s="2"/>
      <c r="B235" s="2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>
      <c r="A236" s="2"/>
      <c r="B236" s="2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>
      <c r="A237" s="2"/>
      <c r="B237" s="2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>
      <c r="A238" s="2"/>
      <c r="B238" s="2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>
      <c r="A239" s="2"/>
      <c r="B239" s="2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>
      <c r="A240" s="2"/>
      <c r="B240" s="2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>
      <c r="A241" s="2"/>
      <c r="B241" s="2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>
      <c r="A242" s="2"/>
      <c r="B242" s="2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>
      <c r="A243" s="2"/>
      <c r="B243" s="2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>
      <c r="A244" s="2"/>
      <c r="B244" s="2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>
      <c r="A245" s="2"/>
      <c r="B245" s="2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>
      <c r="A246" s="2"/>
      <c r="B246" s="2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>
      <c r="A247" s="2"/>
      <c r="B247" s="2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>
      <c r="A248" s="2"/>
      <c r="B248" s="2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>
      <c r="A249" s="2"/>
      <c r="B249" s="2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>
      <c r="A250" s="2"/>
      <c r="B250" s="2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>
      <c r="A251" s="2"/>
      <c r="B251" s="2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>
      <c r="A252" s="2"/>
      <c r="B252" s="2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>
      <c r="A253" s="2"/>
      <c r="B253" s="2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>
      <c r="A254" s="2"/>
      <c r="B254" s="2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>
      <c r="A255" s="2"/>
      <c r="B255" s="2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>
      <c r="A256" s="2"/>
      <c r="B256" s="2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>
      <c r="A257" s="2"/>
      <c r="B257" s="2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>
      <c r="A258" s="2"/>
      <c r="B258" s="2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>
      <c r="A259" s="2"/>
      <c r="B259" s="2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>
      <c r="A260" s="2"/>
      <c r="B260" s="2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>
      <c r="A261" s="2"/>
      <c r="B261" s="2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>
      <c r="A262" s="2"/>
      <c r="B262" s="2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>
      <c r="A263" s="2"/>
      <c r="B263" s="2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>
      <c r="A264" s="2"/>
      <c r="B264" s="2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>
      <c r="A265" s="2"/>
      <c r="B265" s="2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>
      <c r="A266" s="2"/>
      <c r="B266" s="2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>
      <c r="A267" s="2"/>
      <c r="B267" s="2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>
      <c r="A268" s="2"/>
      <c r="B268" s="2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>
      <c r="A269" s="2"/>
      <c r="B269" s="2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>
      <c r="A270" s="2"/>
      <c r="B270" s="2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>
      <c r="A271" s="2"/>
      <c r="B271" s="2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>
      <c r="A272" s="2"/>
      <c r="B272" s="2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>
      <c r="A273" s="2"/>
      <c r="B273" s="2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>
      <c r="A274" s="2"/>
      <c r="B274" s="2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>
      <c r="A275" s="2"/>
      <c r="B275" s="2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>
      <c r="A276" s="2"/>
      <c r="B276" s="2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>
      <c r="A277" s="2"/>
      <c r="B277" s="2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>
      <c r="A278" s="2"/>
      <c r="B278" s="2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>
      <c r="A279" s="2"/>
      <c r="B279" s="2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>
      <c r="A280" s="2"/>
      <c r="B280" s="2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>
      <c r="A281" s="2"/>
      <c r="B281" s="2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>
      <c r="A282" s="2"/>
      <c r="B282" s="2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>
      <c r="A283" s="2"/>
      <c r="B283" s="2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>
      <c r="A284" s="2"/>
      <c r="B284" s="2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>
      <c r="A285" s="2"/>
      <c r="B285" s="2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>
      <c r="A286" s="2"/>
      <c r="B286" s="2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>
      <c r="A287" s="2"/>
      <c r="B287" s="2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>
      <c r="A288" s="2"/>
      <c r="B288" s="2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>
      <c r="A289" s="2"/>
      <c r="B289" s="2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>
      <c r="A290" s="2"/>
      <c r="B290" s="2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>
      <c r="A291" s="2"/>
      <c r="B291" s="2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>
      <c r="A292" s="2"/>
      <c r="B292" s="2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>
      <c r="A293" s="2"/>
      <c r="B293" s="2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>
      <c r="A294" s="2"/>
      <c r="B294" s="2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>
      <c r="A295" s="2"/>
      <c r="B295" s="2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>
      <c r="A296" s="2"/>
      <c r="B296" s="2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>
      <c r="A297" s="2"/>
      <c r="B297" s="2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>
      <c r="A298" s="2"/>
      <c r="B298" s="2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>
      <c r="A299" s="2"/>
      <c r="B299" s="2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>
      <c r="A300" s="2"/>
      <c r="B300" s="2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>
      <c r="A301" s="2"/>
      <c r="B301" s="2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>
      <c r="A302" s="2"/>
      <c r="B302" s="2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>
      <c r="A303" s="2"/>
      <c r="B303" s="2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>
      <c r="A304" s="2"/>
      <c r="B304" s="2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>
      <c r="A305" s="2"/>
      <c r="B305" s="2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>
      <c r="A306" s="2"/>
      <c r="B306" s="2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>
      <c r="A307" s="2"/>
      <c r="B307" s="2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>
      <c r="A308" s="2"/>
      <c r="B308" s="2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>
      <c r="A309" s="2"/>
      <c r="B309" s="2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>
      <c r="A310" s="2"/>
      <c r="B310" s="2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>
      <c r="A311" s="2"/>
      <c r="B311" s="2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>
      <c r="A312" s="2"/>
      <c r="B312" s="2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>
      <c r="A313" s="2"/>
      <c r="B313" s="2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>
      <c r="A314" s="2"/>
      <c r="B314" s="2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2"/>
      <c r="B315" s="2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2"/>
      <c r="B316" s="2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2"/>
      <c r="B317" s="2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2"/>
      <c r="B318" s="2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2"/>
      <c r="B319" s="2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2"/>
      <c r="B320" s="2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2"/>
      <c r="B321" s="2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2"/>
      <c r="B322" s="2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2"/>
      <c r="B323" s="2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2"/>
      <c r="B324" s="2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2"/>
      <c r="B325" s="2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2"/>
      <c r="B326" s="2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2"/>
      <c r="B327" s="2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2"/>
      <c r="B328" s="2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2"/>
      <c r="B329" s="2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2"/>
      <c r="B330" s="2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2"/>
      <c r="B331" s="2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2"/>
      <c r="B332" s="2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2"/>
      <c r="B333" s="2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2"/>
      <c r="B334" s="2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2"/>
      <c r="B335" s="2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2"/>
      <c r="B336" s="2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2"/>
      <c r="B337" s="2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2"/>
      <c r="B338" s="2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2"/>
      <c r="B339" s="2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2"/>
      <c r="B340" s="2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2"/>
      <c r="B341" s="2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2"/>
      <c r="B342" s="2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2"/>
      <c r="B343" s="2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2"/>
      <c r="B344" s="2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2"/>
      <c r="B345" s="2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2"/>
      <c r="B346" s="2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2"/>
      <c r="B347" s="2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2"/>
      <c r="B348" s="2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2"/>
      <c r="B349" s="2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2"/>
      <c r="B350" s="2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2"/>
      <c r="B351" s="2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2"/>
      <c r="B352" s="2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2"/>
      <c r="B353" s="2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2"/>
      <c r="B354" s="2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2"/>
      <c r="B355" s="2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2"/>
      <c r="B356" s="2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2"/>
      <c r="B357" s="2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2"/>
      <c r="B358" s="2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2"/>
      <c r="B359" s="2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2"/>
      <c r="B360" s="2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2"/>
      <c r="B361" s="2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2"/>
      <c r="B362" s="2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2"/>
      <c r="B363" s="2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2"/>
      <c r="B364" s="2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2"/>
      <c r="B365" s="2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2"/>
      <c r="B366" s="2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2"/>
      <c r="B367" s="2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2"/>
      <c r="B368" s="2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2"/>
      <c r="B369" s="2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2"/>
      <c r="B370" s="2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2"/>
      <c r="B371" s="2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2"/>
      <c r="B372" s="2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2"/>
      <c r="B373" s="2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2"/>
      <c r="B374" s="2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2"/>
      <c r="B375" s="2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2"/>
      <c r="B376" s="2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2"/>
      <c r="B377" s="2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2"/>
      <c r="B378" s="2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2"/>
      <c r="B379" s="2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2"/>
      <c r="B380" s="2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2"/>
      <c r="B381" s="2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2"/>
      <c r="B382" s="2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2"/>
      <c r="B383" s="2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2"/>
      <c r="B384" s="2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2"/>
      <c r="B385" s="2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2"/>
      <c r="B386" s="2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2"/>
      <c r="B387" s="2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2"/>
      <c r="B388" s="2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2"/>
      <c r="B389" s="2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2"/>
      <c r="B390" s="2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2"/>
      <c r="B391" s="2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2"/>
      <c r="B392" s="2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2"/>
      <c r="B393" s="2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2"/>
      <c r="B394" s="2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2"/>
      <c r="B395" s="2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2"/>
      <c r="B396" s="2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2"/>
      <c r="B397" s="2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2"/>
      <c r="B398" s="2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2"/>
      <c r="B399" s="2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2"/>
      <c r="B400" s="2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2"/>
      <c r="B401" s="2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2"/>
      <c r="B402" s="2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2"/>
      <c r="B403" s="2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2"/>
      <c r="B404" s="2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2"/>
      <c r="B405" s="2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2"/>
      <c r="B406" s="2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2"/>
      <c r="B407" s="2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2"/>
      <c r="B408" s="2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2"/>
      <c r="B409" s="2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2"/>
      <c r="B410" s="2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2"/>
      <c r="B411" s="2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2"/>
      <c r="B412" s="2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2"/>
      <c r="B413" s="2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2"/>
      <c r="B414" s="2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2"/>
      <c r="B415" s="2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2"/>
      <c r="B416" s="2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2"/>
      <c r="B417" s="2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2"/>
      <c r="B418" s="2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2"/>
      <c r="B419" s="2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2"/>
      <c r="B420" s="2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2"/>
      <c r="B421" s="2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2"/>
      <c r="B422" s="2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2"/>
      <c r="B423" s="2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2"/>
      <c r="B424" s="2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2"/>
      <c r="B425" s="2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2"/>
      <c r="B426" s="2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2"/>
      <c r="B427" s="2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2"/>
      <c r="B428" s="2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2"/>
      <c r="B429" s="2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2"/>
      <c r="B430" s="2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2"/>
      <c r="B431" s="2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2"/>
      <c r="B432" s="2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2"/>
      <c r="B433" s="2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2"/>
      <c r="B434" s="2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2"/>
      <c r="B435" s="2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2"/>
      <c r="B436" s="2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2"/>
      <c r="B437" s="2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2"/>
      <c r="B438" s="2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2"/>
      <c r="B439" s="2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2"/>
      <c r="B440" s="2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2"/>
      <c r="B441" s="2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2"/>
      <c r="B442" s="2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2"/>
      <c r="B443" s="2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2"/>
      <c r="B444" s="2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2"/>
      <c r="B445" s="2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2"/>
      <c r="B446" s="2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2"/>
      <c r="B447" s="2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2"/>
      <c r="B448" s="2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2"/>
      <c r="B449" s="2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2"/>
      <c r="B450" s="2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2"/>
      <c r="B451" s="2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2"/>
      <c r="B452" s="2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2"/>
      <c r="B453" s="2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2"/>
      <c r="B454" s="2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2"/>
      <c r="B455" s="2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2"/>
      <c r="B456" s="2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2"/>
      <c r="B457" s="2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2"/>
      <c r="B458" s="2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2"/>
      <c r="B459" s="2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2"/>
      <c r="B460" s="2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2"/>
      <c r="B461" s="2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2"/>
      <c r="B462" s="2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2"/>
      <c r="B463" s="2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2"/>
      <c r="B464" s="2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2"/>
      <c r="B465" s="2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2"/>
      <c r="B466" s="2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2"/>
      <c r="B467" s="2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2"/>
      <c r="B468" s="2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2"/>
      <c r="B469" s="2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2"/>
      <c r="B470" s="2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2"/>
      <c r="B471" s="2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2"/>
      <c r="B472" s="2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2"/>
      <c r="B473" s="2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2"/>
      <c r="B474" s="2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2"/>
      <c r="B475" s="2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2"/>
      <c r="B476" s="2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2"/>
      <c r="B477" s="2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2"/>
      <c r="B478" s="2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2"/>
      <c r="B479" s="2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2"/>
      <c r="B480" s="2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2"/>
      <c r="B481" s="2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2"/>
      <c r="B482" s="2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2"/>
      <c r="B483" s="2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2"/>
      <c r="B484" s="2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2"/>
      <c r="B485" s="2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2"/>
      <c r="B486" s="2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2"/>
      <c r="B487" s="2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2"/>
      <c r="B488" s="2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2"/>
      <c r="B489" s="2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2"/>
      <c r="B490" s="2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2"/>
      <c r="B491" s="2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2"/>
      <c r="B492" s="2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2"/>
      <c r="B493" s="2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2"/>
      <c r="B494" s="2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2"/>
      <c r="B495" s="2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2"/>
      <c r="B496" s="2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2"/>
      <c r="B497" s="2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2"/>
      <c r="B498" s="2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2"/>
      <c r="B499" s="2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2"/>
      <c r="B500" s="2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2"/>
      <c r="B501" s="2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2"/>
      <c r="B502" s="2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2"/>
      <c r="B503" s="2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2"/>
      <c r="B504" s="2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2"/>
      <c r="B505" s="2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2"/>
      <c r="B506" s="2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2"/>
      <c r="B507" s="2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2"/>
      <c r="B508" s="2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2"/>
      <c r="B509" s="2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2"/>
      <c r="B510" s="2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2"/>
      <c r="B511" s="2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2"/>
      <c r="B512" s="2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2"/>
      <c r="B513" s="2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2"/>
      <c r="B514" s="2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2"/>
      <c r="B515" s="2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2"/>
      <c r="B516" s="2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2"/>
      <c r="B517" s="2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2"/>
      <c r="B518" s="2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2"/>
      <c r="B519" s="2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2"/>
      <c r="B520" s="2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2"/>
      <c r="B521" s="2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2"/>
      <c r="B522" s="2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2"/>
      <c r="B523" s="2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2"/>
      <c r="B524" s="2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2"/>
      <c r="B525" s="2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2"/>
      <c r="B526" s="2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2"/>
      <c r="B527" s="2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2"/>
      <c r="B528" s="2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2"/>
      <c r="B529" s="2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2"/>
      <c r="B530" s="2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2"/>
      <c r="B531" s="2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2"/>
      <c r="B532" s="2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2"/>
      <c r="B533" s="2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2"/>
      <c r="B534" s="2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2"/>
      <c r="B535" s="2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2"/>
      <c r="B536" s="2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2"/>
      <c r="B537" s="2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2"/>
      <c r="B538" s="2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2"/>
      <c r="B539" s="2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2"/>
      <c r="B540" s="2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2"/>
      <c r="B541" s="2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2"/>
      <c r="B542" s="2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2"/>
      <c r="B543" s="2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2"/>
      <c r="B544" s="2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2"/>
      <c r="B545" s="2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2"/>
      <c r="B546" s="2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2"/>
      <c r="B547" s="2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2"/>
      <c r="B548" s="2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2"/>
      <c r="B549" s="2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2"/>
      <c r="B550" s="2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2"/>
      <c r="B551" s="2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2"/>
      <c r="B552" s="2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2"/>
      <c r="B553" s="2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2"/>
      <c r="B554" s="2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2"/>
      <c r="B555" s="2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2"/>
      <c r="B556" s="2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2"/>
      <c r="B557" s="2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2"/>
      <c r="B558" s="2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2"/>
      <c r="B559" s="2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2"/>
      <c r="B560" s="2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2"/>
      <c r="B561" s="2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2"/>
      <c r="B562" s="2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2"/>
      <c r="B563" s="2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2"/>
      <c r="B564" s="2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2"/>
      <c r="B565" s="2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2"/>
      <c r="B566" s="2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2"/>
      <c r="B567" s="2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2"/>
      <c r="B568" s="2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2"/>
      <c r="B569" s="2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2"/>
      <c r="B570" s="2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2"/>
      <c r="B571" s="2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2"/>
      <c r="B572" s="2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2"/>
      <c r="B573" s="2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2"/>
      <c r="B574" s="2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2"/>
      <c r="B575" s="2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2"/>
      <c r="B576" s="2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2"/>
      <c r="B577" s="2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2"/>
      <c r="B578" s="2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2"/>
      <c r="B579" s="2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2"/>
      <c r="B580" s="2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2"/>
      <c r="B581" s="2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2"/>
      <c r="B582" s="2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2"/>
      <c r="B583" s="2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2"/>
      <c r="B584" s="2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2"/>
      <c r="B585" s="2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2"/>
      <c r="B586" s="2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2"/>
      <c r="B587" s="2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2"/>
      <c r="B588" s="2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2"/>
      <c r="B589" s="2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2"/>
      <c r="B590" s="2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2"/>
      <c r="B591" s="2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2"/>
      <c r="B592" s="2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2"/>
      <c r="B593" s="2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2"/>
      <c r="B594" s="2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2"/>
      <c r="B595" s="2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2"/>
      <c r="B596" s="2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2"/>
      <c r="B597" s="2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2"/>
      <c r="B598" s="2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2"/>
      <c r="B599" s="2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2"/>
      <c r="B600" s="2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2"/>
      <c r="B601" s="2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2"/>
      <c r="B602" s="2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2"/>
      <c r="B603" s="2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2"/>
      <c r="B604" s="2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2"/>
      <c r="B605" s="2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2"/>
      <c r="B606" s="2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2"/>
      <c r="B607" s="2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2"/>
      <c r="B608" s="2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2"/>
      <c r="B609" s="2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2"/>
      <c r="B610" s="2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2"/>
      <c r="B611" s="2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2"/>
      <c r="B612" s="2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2"/>
      <c r="B613" s="2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2"/>
      <c r="B614" s="2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2"/>
      <c r="B615" s="2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2"/>
      <c r="B616" s="2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2"/>
      <c r="B617" s="2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2"/>
      <c r="B618" s="2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2"/>
      <c r="B619" s="2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2"/>
      <c r="B620" s="2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2"/>
      <c r="B621" s="2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2"/>
      <c r="B622" s="2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2"/>
      <c r="B623" s="2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2"/>
      <c r="B624" s="2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2"/>
      <c r="B625" s="2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2"/>
      <c r="B626" s="2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2"/>
      <c r="B627" s="2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2"/>
      <c r="B628" s="2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2"/>
      <c r="B629" s="2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2"/>
      <c r="B630" s="2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2"/>
      <c r="B631" s="2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2"/>
      <c r="B632" s="2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2"/>
      <c r="B633" s="2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2"/>
      <c r="B634" s="2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2"/>
      <c r="B635" s="2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2"/>
      <c r="B636" s="2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2"/>
      <c r="B637" s="2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2"/>
      <c r="B638" s="2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2"/>
      <c r="B639" s="2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2"/>
      <c r="B640" s="2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2"/>
      <c r="B641" s="2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2"/>
      <c r="B642" s="2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2"/>
      <c r="B643" s="2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2"/>
      <c r="B644" s="2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2"/>
      <c r="B645" s="2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2"/>
      <c r="B646" s="2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2"/>
      <c r="B647" s="2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2"/>
      <c r="B648" s="2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2"/>
      <c r="B649" s="2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2"/>
      <c r="B650" s="2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2"/>
      <c r="B651" s="2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2"/>
      <c r="B652" s="2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2"/>
      <c r="B653" s="2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2"/>
      <c r="B654" s="2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2"/>
      <c r="B655" s="2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2"/>
      <c r="B656" s="2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2"/>
      <c r="B657" s="2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2"/>
      <c r="B658" s="2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2"/>
      <c r="B659" s="2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2"/>
      <c r="B660" s="2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2"/>
      <c r="B661" s="2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2"/>
      <c r="B662" s="2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2"/>
      <c r="B663" s="2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2"/>
      <c r="B664" s="2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2"/>
      <c r="B665" s="2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2"/>
      <c r="B666" s="2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2"/>
      <c r="B667" s="2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2"/>
      <c r="B668" s="2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2"/>
      <c r="B669" s="2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2"/>
      <c r="B670" s="2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2"/>
      <c r="B671" s="2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2"/>
      <c r="B672" s="2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2"/>
      <c r="B673" s="2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2"/>
      <c r="B674" s="2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2"/>
      <c r="B675" s="2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2"/>
      <c r="B676" s="2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2"/>
      <c r="B677" s="2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2"/>
      <c r="B678" s="2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2"/>
      <c r="B679" s="2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2"/>
      <c r="B680" s="2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2"/>
      <c r="B681" s="2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2"/>
      <c r="B682" s="2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2"/>
      <c r="B683" s="2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2"/>
      <c r="B684" s="2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2"/>
      <c r="B685" s="2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2"/>
      <c r="B686" s="2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2"/>
      <c r="B687" s="2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2"/>
      <c r="B688" s="2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2"/>
      <c r="B689" s="2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2"/>
      <c r="B690" s="2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2"/>
      <c r="B691" s="2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2"/>
      <c r="B692" s="2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2"/>
      <c r="B693" s="2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2"/>
      <c r="B694" s="2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2"/>
      <c r="B695" s="2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2"/>
      <c r="B696" s="2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2"/>
      <c r="B697" s="2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2"/>
      <c r="B698" s="2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2"/>
      <c r="B699" s="2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2"/>
      <c r="B700" s="2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2"/>
      <c r="B701" s="2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2"/>
      <c r="B702" s="2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2"/>
      <c r="B703" s="2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2"/>
      <c r="B704" s="2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2"/>
      <c r="B705" s="2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2"/>
      <c r="B706" s="2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2"/>
      <c r="B707" s="2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2"/>
      <c r="B708" s="2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2"/>
      <c r="B709" s="2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2"/>
      <c r="B710" s="2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2"/>
      <c r="B711" s="2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2"/>
      <c r="B712" s="2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2"/>
      <c r="B713" s="2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2"/>
      <c r="B714" s="2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2"/>
      <c r="B715" s="2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2"/>
      <c r="B716" s="2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2"/>
      <c r="B717" s="2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2"/>
      <c r="B718" s="2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2"/>
      <c r="B719" s="2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2"/>
      <c r="B720" s="2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2"/>
      <c r="B721" s="2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2"/>
      <c r="B722" s="2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2"/>
      <c r="B723" s="2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2"/>
      <c r="B724" s="2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2"/>
      <c r="B725" s="2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2"/>
      <c r="B726" s="2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2"/>
      <c r="B727" s="2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2"/>
      <c r="B728" s="2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2"/>
      <c r="B729" s="2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2"/>
      <c r="B730" s="2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2"/>
      <c r="B731" s="2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2"/>
      <c r="B732" s="2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2"/>
      <c r="B733" s="2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2"/>
      <c r="B734" s="2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2"/>
      <c r="B735" s="2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2"/>
      <c r="B736" s="2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2"/>
      <c r="B737" s="2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2"/>
      <c r="B738" s="2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2"/>
      <c r="B739" s="2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2"/>
      <c r="B740" s="2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2"/>
      <c r="B741" s="2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2"/>
      <c r="B742" s="2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2"/>
      <c r="B743" s="2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2"/>
      <c r="B744" s="2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2"/>
      <c r="B745" s="2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2"/>
      <c r="B746" s="2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2"/>
      <c r="B747" s="2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2"/>
      <c r="B748" s="2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2"/>
      <c r="B749" s="2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2"/>
      <c r="B750" s="2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2"/>
      <c r="B751" s="2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2"/>
      <c r="B752" s="2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2"/>
      <c r="B753" s="2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2"/>
      <c r="B754" s="2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2"/>
      <c r="B755" s="2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2"/>
      <c r="B756" s="2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2"/>
      <c r="B757" s="2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2"/>
      <c r="B758" s="2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2"/>
      <c r="B759" s="2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2"/>
      <c r="B760" s="2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2"/>
      <c r="B761" s="2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2"/>
      <c r="B762" s="2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2"/>
      <c r="B763" s="2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2"/>
      <c r="B764" s="2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2"/>
      <c r="B765" s="2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2"/>
      <c r="B766" s="2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2"/>
      <c r="B767" s="2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2"/>
      <c r="B768" s="2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2"/>
      <c r="B769" s="2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2"/>
      <c r="B770" s="2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2"/>
      <c r="B771" s="2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2"/>
      <c r="B772" s="2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2"/>
      <c r="B773" s="2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2"/>
      <c r="B774" s="2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2"/>
      <c r="B775" s="2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2"/>
      <c r="B776" s="2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2"/>
      <c r="B777" s="2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2"/>
      <c r="B778" s="2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2"/>
      <c r="B779" s="2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2"/>
      <c r="B780" s="2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2"/>
      <c r="B781" s="2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2"/>
      <c r="B782" s="2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2"/>
      <c r="B783" s="2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2"/>
      <c r="B784" s="2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2"/>
      <c r="B785" s="2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2"/>
      <c r="B786" s="2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2"/>
      <c r="B787" s="2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2"/>
      <c r="B788" s="2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2"/>
      <c r="B789" s="2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2"/>
      <c r="B790" s="2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2"/>
      <c r="B791" s="2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2"/>
      <c r="B792" s="2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2"/>
      <c r="B793" s="2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2"/>
      <c r="B794" s="2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2"/>
      <c r="B795" s="2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2"/>
      <c r="B796" s="2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2"/>
      <c r="B797" s="2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2"/>
      <c r="B798" s="2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2"/>
      <c r="B799" s="2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2"/>
      <c r="B800" s="2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2"/>
      <c r="B801" s="2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2"/>
      <c r="B802" s="2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2"/>
      <c r="B803" s="2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2"/>
      <c r="B804" s="2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2"/>
      <c r="B805" s="2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2"/>
      <c r="B806" s="2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2"/>
      <c r="B807" s="2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2"/>
      <c r="B808" s="2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2"/>
      <c r="B809" s="2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2"/>
      <c r="B810" s="2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2"/>
      <c r="B811" s="2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2"/>
      <c r="B812" s="2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2"/>
      <c r="B813" s="2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2"/>
      <c r="B814" s="2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2"/>
      <c r="B815" s="2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2"/>
      <c r="B816" s="2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2"/>
      <c r="B817" s="2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2"/>
      <c r="B818" s="2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2"/>
      <c r="B819" s="2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2"/>
      <c r="B820" s="2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2"/>
      <c r="B821" s="2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2"/>
      <c r="B822" s="2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2"/>
      <c r="B823" s="2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2"/>
      <c r="B824" s="2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2"/>
      <c r="B825" s="2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2"/>
      <c r="B826" s="2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2"/>
      <c r="B827" s="2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2"/>
      <c r="B828" s="2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2"/>
      <c r="B829" s="2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2"/>
      <c r="B830" s="2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2"/>
      <c r="B831" s="2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2"/>
      <c r="B832" s="2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2"/>
      <c r="B833" s="2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2"/>
      <c r="B834" s="2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2"/>
      <c r="B835" s="2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2"/>
      <c r="B836" s="2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2"/>
      <c r="B837" s="2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2"/>
      <c r="B838" s="2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2"/>
      <c r="B839" s="2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2"/>
      <c r="B840" s="2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2"/>
      <c r="B841" s="2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2"/>
      <c r="B842" s="2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2"/>
      <c r="B843" s="2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2"/>
      <c r="B844" s="2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2"/>
      <c r="B845" s="2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2"/>
      <c r="B846" s="2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2"/>
      <c r="B847" s="2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2"/>
      <c r="B848" s="2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2"/>
      <c r="B849" s="2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2"/>
      <c r="B850" s="2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2"/>
      <c r="B851" s="2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2"/>
      <c r="B852" s="2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2"/>
      <c r="B853" s="2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2"/>
      <c r="B854" s="2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2"/>
      <c r="B855" s="2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2"/>
      <c r="B856" s="2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2"/>
      <c r="B857" s="2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2"/>
      <c r="B858" s="2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2"/>
      <c r="B859" s="2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2"/>
      <c r="B860" s="2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2"/>
      <c r="B861" s="2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2"/>
      <c r="B862" s="2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2"/>
      <c r="B863" s="2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2"/>
      <c r="B864" s="2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2"/>
      <c r="B865" s="2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2"/>
      <c r="B866" s="2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2"/>
      <c r="B867" s="2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2"/>
      <c r="B868" s="2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2"/>
      <c r="B869" s="2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2"/>
      <c r="B870" s="2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2"/>
      <c r="B871" s="2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2"/>
      <c r="B872" s="2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2"/>
      <c r="B873" s="2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2"/>
      <c r="B874" s="2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2"/>
      <c r="B875" s="2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2"/>
      <c r="B876" s="2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2"/>
      <c r="B877" s="2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2"/>
      <c r="B878" s="2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2"/>
      <c r="B879" s="2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2"/>
      <c r="B880" s="2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2"/>
      <c r="B881" s="2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2"/>
      <c r="B882" s="2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2"/>
      <c r="B883" s="2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2"/>
      <c r="B884" s="2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2"/>
      <c r="B885" s="2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2"/>
      <c r="B886" s="2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2"/>
      <c r="B887" s="2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2"/>
      <c r="B888" s="2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2"/>
      <c r="B889" s="2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2"/>
      <c r="B890" s="2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2"/>
      <c r="B891" s="2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2"/>
      <c r="B892" s="2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2"/>
      <c r="B893" s="2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2"/>
      <c r="B894" s="2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2"/>
      <c r="B895" s="2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2"/>
      <c r="B896" s="2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2"/>
      <c r="B897" s="2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2"/>
      <c r="B898" s="2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2"/>
      <c r="B899" s="2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2"/>
      <c r="B900" s="2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2"/>
      <c r="B901" s="2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2"/>
      <c r="B902" s="2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2"/>
      <c r="B903" s="2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2"/>
      <c r="B904" s="2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2"/>
      <c r="B905" s="2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2"/>
      <c r="B906" s="2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2"/>
      <c r="B907" s="2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2"/>
      <c r="B908" s="2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2"/>
      <c r="B909" s="2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2"/>
      <c r="B910" s="2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2"/>
      <c r="B911" s="2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2"/>
      <c r="B912" s="2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2"/>
      <c r="B913" s="2"/>
      <c r="C913" s="2"/>
      <c r="D913" s="3"/>
      <c r="E913" s="2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2"/>
      <c r="B914" s="2"/>
      <c r="C914" s="2"/>
      <c r="D914" s="3"/>
      <c r="E914" s="2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2"/>
      <c r="B915" s="2"/>
      <c r="C915" s="2"/>
      <c r="D915" s="3"/>
      <c r="E915" s="2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2"/>
      <c r="B916" s="2"/>
      <c r="C916" s="2"/>
      <c r="D916" s="3"/>
      <c r="E916" s="2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2"/>
      <c r="B917" s="2"/>
      <c r="C917" s="2"/>
      <c r="D917" s="3"/>
      <c r="E917" s="2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2"/>
      <c r="B918" s="2"/>
      <c r="C918" s="2"/>
      <c r="D918" s="3"/>
      <c r="E918" s="2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2"/>
      <c r="B919" s="2"/>
      <c r="C919" s="2"/>
      <c r="D919" s="3"/>
      <c r="E919" s="2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2"/>
      <c r="B920" s="2"/>
      <c r="C920" s="2"/>
      <c r="D920" s="3"/>
      <c r="E920" s="2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2"/>
      <c r="B921" s="2"/>
      <c r="C921" s="2"/>
      <c r="D921" s="3"/>
      <c r="E921" s="2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2"/>
      <c r="B922" s="2"/>
      <c r="C922" s="2"/>
      <c r="D922" s="3"/>
      <c r="E922" s="2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2"/>
      <c r="B923" s="2"/>
      <c r="C923" s="2"/>
      <c r="D923" s="3"/>
      <c r="E923" s="2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2"/>
      <c r="B924" s="2"/>
      <c r="C924" s="2"/>
      <c r="D924" s="3"/>
      <c r="E924" s="2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2"/>
      <c r="B925" s="2"/>
      <c r="C925" s="2"/>
      <c r="D925" s="3"/>
      <c r="E925" s="2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2"/>
      <c r="B926" s="2"/>
      <c r="C926" s="2"/>
      <c r="D926" s="3"/>
      <c r="E926" s="2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2"/>
      <c r="B927" s="2"/>
      <c r="C927" s="2"/>
      <c r="D927" s="3"/>
      <c r="E927" s="2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2"/>
      <c r="B928" s="2"/>
      <c r="C928" s="2"/>
      <c r="D928" s="3"/>
      <c r="E928" s="2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2"/>
      <c r="B929" s="2"/>
      <c r="C929" s="2"/>
      <c r="D929" s="3"/>
      <c r="E929" s="2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2"/>
      <c r="B930" s="2"/>
      <c r="C930" s="2"/>
      <c r="D930" s="3"/>
      <c r="E930" s="2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2"/>
      <c r="B931" s="2"/>
      <c r="C931" s="2"/>
      <c r="D931" s="3"/>
      <c r="E931" s="2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2"/>
      <c r="B932" s="2"/>
      <c r="C932" s="2"/>
      <c r="D932" s="3"/>
      <c r="E932" s="2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2"/>
      <c r="B933" s="2"/>
      <c r="C933" s="2"/>
      <c r="D933" s="3"/>
      <c r="E933" s="2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2"/>
      <c r="B934" s="2"/>
      <c r="C934" s="2"/>
      <c r="D934" s="3"/>
      <c r="E934" s="2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2"/>
      <c r="B935" s="2"/>
      <c r="C935" s="2"/>
      <c r="D935" s="3"/>
      <c r="E935" s="2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2"/>
      <c r="B936" s="2"/>
      <c r="C936" s="2"/>
      <c r="D936" s="3"/>
      <c r="E936" s="2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2"/>
      <c r="B937" s="2"/>
      <c r="C937" s="2"/>
      <c r="D937" s="3"/>
      <c r="E937" s="2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2"/>
      <c r="B938" s="2"/>
      <c r="C938" s="2"/>
      <c r="D938" s="3"/>
      <c r="E938" s="2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2"/>
      <c r="B939" s="2"/>
      <c r="C939" s="2"/>
      <c r="D939" s="3"/>
      <c r="E939" s="2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2"/>
      <c r="B940" s="2"/>
      <c r="C940" s="2"/>
      <c r="D940" s="3"/>
      <c r="E940" s="2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2"/>
      <c r="B941" s="2"/>
      <c r="C941" s="2"/>
      <c r="D941" s="3"/>
      <c r="E941" s="2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2"/>
      <c r="B942" s="2"/>
      <c r="C942" s="2"/>
      <c r="D942" s="3"/>
      <c r="E942" s="2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2"/>
      <c r="B943" s="2"/>
      <c r="C943" s="2"/>
      <c r="D943" s="3"/>
      <c r="E943" s="2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2"/>
      <c r="B944" s="2"/>
      <c r="C944" s="2"/>
      <c r="D944" s="3"/>
      <c r="E944" s="2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2"/>
      <c r="B945" s="2"/>
      <c r="C945" s="2"/>
      <c r="D945" s="3"/>
      <c r="E945" s="2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2"/>
      <c r="B946" s="2"/>
      <c r="C946" s="2"/>
      <c r="D946" s="3"/>
      <c r="E946" s="2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2"/>
      <c r="B947" s="2"/>
      <c r="C947" s="2"/>
      <c r="D947" s="3"/>
      <c r="E947" s="2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2"/>
      <c r="B948" s="2"/>
      <c r="C948" s="2"/>
      <c r="D948" s="3"/>
      <c r="E948" s="2"/>
      <c r="F948" s="3"/>
      <c r="G948" s="3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2"/>
      <c r="B949" s="2"/>
      <c r="C949" s="2"/>
      <c r="D949" s="3"/>
      <c r="E949" s="2"/>
      <c r="F949" s="3"/>
      <c r="G949" s="3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2"/>
      <c r="B950" s="2"/>
      <c r="C950" s="2"/>
      <c r="D950" s="3"/>
      <c r="E950" s="2"/>
      <c r="F950" s="3"/>
      <c r="G950" s="3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2"/>
      <c r="B951" s="2"/>
      <c r="C951" s="2"/>
      <c r="D951" s="3"/>
      <c r="E951" s="2"/>
      <c r="F951" s="3"/>
      <c r="G951" s="3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</sheetData>
  <autoFilter ref="A3:J23" xr:uid="{00000000-0009-0000-0000-000001000000}">
    <sortState xmlns:xlrd2="http://schemas.microsoft.com/office/spreadsheetml/2017/richdata2" ref="A4:J25">
      <sortCondition ref="C3:C23"/>
    </sortState>
  </autoFilter>
  <conditionalFormatting sqref="I4:I23">
    <cfRule type="cellIs" dxfId="4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79C4-29B6-4B1C-81D3-D9A7BF6DBC5C}">
  <sheetPr>
    <tabColor theme="0"/>
  </sheetPr>
  <dimension ref="A1:J25"/>
  <sheetViews>
    <sheetView zoomScale="95" zoomScaleNormal="70" workbookViewId="0"/>
  </sheetViews>
  <sheetFormatPr defaultRowHeight="15"/>
  <cols>
    <col min="1" max="1" width="22.5703125" customWidth="1"/>
    <col min="2" max="2" width="12.28515625" bestFit="1" customWidth="1"/>
    <col min="3" max="3" width="8.5703125" bestFit="1" customWidth="1"/>
    <col min="4" max="4" width="10.28515625" bestFit="1" customWidth="1"/>
    <col min="5" max="5" width="16.85546875" bestFit="1" customWidth="1"/>
    <col min="6" max="6" width="10.42578125" bestFit="1" customWidth="1"/>
    <col min="7" max="7" width="20.28515625" bestFit="1" customWidth="1"/>
    <col min="8" max="8" width="20.140625" bestFit="1" customWidth="1"/>
    <col min="9" max="9" width="10.42578125" bestFit="1" customWidth="1"/>
    <col min="10" max="10" width="15.7109375" bestFit="1" customWidth="1"/>
  </cols>
  <sheetData>
    <row r="1" spans="1:10" ht="31.5">
      <c r="A1" s="17" t="s">
        <v>253</v>
      </c>
      <c r="B1" s="18"/>
      <c r="C1" s="18"/>
      <c r="D1" s="19"/>
      <c r="E1" s="18"/>
      <c r="F1" s="19"/>
      <c r="G1" s="19"/>
      <c r="H1" s="19"/>
      <c r="I1" s="19"/>
      <c r="J1" s="20"/>
    </row>
    <row r="2" spans="1:10">
      <c r="A2" s="21"/>
      <c r="B2" s="21"/>
      <c r="C2" s="21" t="s">
        <v>0</v>
      </c>
      <c r="D2" s="22" t="s">
        <v>1</v>
      </c>
      <c r="E2" s="21" t="s">
        <v>2</v>
      </c>
      <c r="F2" s="22"/>
      <c r="G2" s="22" t="s">
        <v>3</v>
      </c>
      <c r="H2" s="22"/>
      <c r="I2" s="22" t="s">
        <v>4</v>
      </c>
      <c r="J2" s="21"/>
    </row>
    <row r="3" spans="1:10">
      <c r="A3" s="21" t="s">
        <v>5</v>
      </c>
      <c r="B3" s="21" t="s">
        <v>6</v>
      </c>
      <c r="C3" s="21" t="s">
        <v>250</v>
      </c>
      <c r="D3" s="22" t="s">
        <v>7</v>
      </c>
      <c r="E3" s="21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1" t="s">
        <v>13</v>
      </c>
    </row>
    <row r="4" spans="1:10">
      <c r="A4" s="24" t="s">
        <v>165</v>
      </c>
      <c r="B4" s="50" t="s">
        <v>15</v>
      </c>
      <c r="C4" s="24">
        <v>1</v>
      </c>
      <c r="D4" s="25">
        <v>10000</v>
      </c>
      <c r="E4" s="24"/>
      <c r="F4" s="25">
        <f t="shared" ref="F4:F23" si="0">(E4*75)+D4</f>
        <v>10000</v>
      </c>
      <c r="G4" s="25">
        <v>4000</v>
      </c>
      <c r="H4" s="25">
        <f>G4/5</f>
        <v>800</v>
      </c>
      <c r="I4" s="25">
        <f t="shared" ref="I4:I23" si="1">F4+H4-$I$25</f>
        <v>3623.75</v>
      </c>
      <c r="J4" s="24"/>
    </row>
    <row r="5" spans="1:10">
      <c r="A5" s="56" t="s">
        <v>132</v>
      </c>
      <c r="B5" s="57" t="s">
        <v>43</v>
      </c>
      <c r="C5" s="55">
        <v>1</v>
      </c>
      <c r="D5" s="54"/>
      <c r="E5" s="55">
        <v>35</v>
      </c>
      <c r="F5" s="54">
        <f t="shared" si="0"/>
        <v>2625</v>
      </c>
      <c r="G5" s="54"/>
      <c r="H5" s="54">
        <f>H4</f>
        <v>800</v>
      </c>
      <c r="I5" s="54">
        <f t="shared" si="1"/>
        <v>-3751.25</v>
      </c>
      <c r="J5" s="55"/>
    </row>
    <row r="6" spans="1:10">
      <c r="A6" s="55" t="s">
        <v>112</v>
      </c>
      <c r="B6" s="57" t="s">
        <v>21</v>
      </c>
      <c r="C6" s="55">
        <v>1</v>
      </c>
      <c r="D6" s="53"/>
      <c r="E6" s="55">
        <v>71</v>
      </c>
      <c r="F6" s="54">
        <f t="shared" si="0"/>
        <v>5325</v>
      </c>
      <c r="G6" s="54"/>
      <c r="H6" s="54">
        <f>H5</f>
        <v>800</v>
      </c>
      <c r="I6" s="54">
        <f t="shared" si="1"/>
        <v>-1051.25</v>
      </c>
      <c r="J6" s="55"/>
    </row>
    <row r="7" spans="1:10">
      <c r="A7" s="56" t="s">
        <v>51</v>
      </c>
      <c r="B7" s="57" t="s">
        <v>52</v>
      </c>
      <c r="C7" s="55">
        <v>1</v>
      </c>
      <c r="D7" s="53"/>
      <c r="E7" s="55">
        <v>101</v>
      </c>
      <c r="F7" s="54">
        <f t="shared" si="0"/>
        <v>7575</v>
      </c>
      <c r="G7" s="54"/>
      <c r="H7" s="54">
        <f>H6</f>
        <v>800</v>
      </c>
      <c r="I7" s="54">
        <f t="shared" si="1"/>
        <v>1198.75</v>
      </c>
      <c r="J7" s="55"/>
    </row>
    <row r="8" spans="1:10">
      <c r="A8" s="55" t="s">
        <v>143</v>
      </c>
      <c r="B8" s="57" t="s">
        <v>35</v>
      </c>
      <c r="C8" s="55">
        <v>1</v>
      </c>
      <c r="D8" s="54"/>
      <c r="E8" s="55">
        <v>113</v>
      </c>
      <c r="F8" s="54">
        <f t="shared" si="0"/>
        <v>8475</v>
      </c>
      <c r="G8" s="54"/>
      <c r="H8" s="54">
        <f>H7</f>
        <v>800</v>
      </c>
      <c r="I8" s="54">
        <f t="shared" si="1"/>
        <v>2098.75</v>
      </c>
      <c r="J8" s="55"/>
    </row>
    <row r="9" spans="1:10">
      <c r="A9" s="24" t="s">
        <v>122</v>
      </c>
      <c r="B9" s="50" t="s">
        <v>35</v>
      </c>
      <c r="C9" s="24">
        <v>2</v>
      </c>
      <c r="D9" s="25">
        <v>10000</v>
      </c>
      <c r="E9" s="24"/>
      <c r="F9" s="25">
        <f t="shared" si="0"/>
        <v>10000</v>
      </c>
      <c r="G9" s="25">
        <v>6218</v>
      </c>
      <c r="H9" s="25">
        <f>G9/5</f>
        <v>1243.5999999999999</v>
      </c>
      <c r="I9" s="25">
        <f t="shared" si="1"/>
        <v>4067.3500000000004</v>
      </c>
      <c r="J9" s="24"/>
    </row>
    <row r="10" spans="1:10">
      <c r="A10" s="55" t="s">
        <v>148</v>
      </c>
      <c r="B10" s="57" t="s">
        <v>78</v>
      </c>
      <c r="C10" s="55">
        <v>2</v>
      </c>
      <c r="D10" s="54"/>
      <c r="E10" s="55">
        <v>60</v>
      </c>
      <c r="F10" s="54">
        <f t="shared" si="0"/>
        <v>4500</v>
      </c>
      <c r="G10" s="54"/>
      <c r="H10" s="54">
        <f>H9</f>
        <v>1243.5999999999999</v>
      </c>
      <c r="I10" s="54">
        <f t="shared" si="1"/>
        <v>-1432.6499999999996</v>
      </c>
      <c r="J10" s="55"/>
    </row>
    <row r="11" spans="1:10">
      <c r="A11" s="51" t="s">
        <v>25</v>
      </c>
      <c r="B11" s="52" t="s">
        <v>26</v>
      </c>
      <c r="C11" s="51">
        <v>2</v>
      </c>
      <c r="D11" s="53"/>
      <c r="E11" s="51">
        <v>92</v>
      </c>
      <c r="F11" s="53">
        <f t="shared" si="0"/>
        <v>6900</v>
      </c>
      <c r="G11" s="53"/>
      <c r="H11" s="54">
        <f>H10</f>
        <v>1243.5999999999999</v>
      </c>
      <c r="I11" s="54">
        <f t="shared" si="1"/>
        <v>967.35000000000036</v>
      </c>
      <c r="J11" s="55"/>
    </row>
    <row r="12" spans="1:10">
      <c r="A12" s="56" t="s">
        <v>82</v>
      </c>
      <c r="B12" s="57" t="s">
        <v>83</v>
      </c>
      <c r="C12" s="55">
        <v>2</v>
      </c>
      <c r="D12" s="54"/>
      <c r="E12" s="55">
        <v>74</v>
      </c>
      <c r="F12" s="54">
        <f t="shared" si="0"/>
        <v>5550</v>
      </c>
      <c r="G12" s="54"/>
      <c r="H12" s="54">
        <f>H11</f>
        <v>1243.5999999999999</v>
      </c>
      <c r="I12" s="54">
        <f t="shared" si="1"/>
        <v>-382.64999999999964</v>
      </c>
      <c r="J12" s="55"/>
    </row>
    <row r="13" spans="1:10">
      <c r="A13" s="55" t="s">
        <v>133</v>
      </c>
      <c r="B13" s="57" t="s">
        <v>134</v>
      </c>
      <c r="C13" s="55">
        <v>2</v>
      </c>
      <c r="D13" s="54"/>
      <c r="E13" s="55">
        <v>125</v>
      </c>
      <c r="F13" s="54">
        <f t="shared" si="0"/>
        <v>9375</v>
      </c>
      <c r="G13" s="54"/>
      <c r="H13" s="54">
        <f>H12</f>
        <v>1243.5999999999999</v>
      </c>
      <c r="I13" s="54">
        <f t="shared" si="1"/>
        <v>3442.3500000000004</v>
      </c>
      <c r="J13" s="55"/>
    </row>
    <row r="14" spans="1:10">
      <c r="A14" s="23" t="s">
        <v>106</v>
      </c>
      <c r="B14" s="26">
        <v>11297</v>
      </c>
      <c r="C14" s="24">
        <v>3</v>
      </c>
      <c r="D14" s="25">
        <v>10000</v>
      </c>
      <c r="E14" s="24"/>
      <c r="F14" s="25">
        <f t="shared" si="0"/>
        <v>10000</v>
      </c>
      <c r="G14" s="25">
        <v>4255</v>
      </c>
      <c r="H14" s="25">
        <f>G14/5</f>
        <v>851</v>
      </c>
      <c r="I14" s="25">
        <f t="shared" si="1"/>
        <v>3674.75</v>
      </c>
      <c r="J14" s="24"/>
    </row>
    <row r="15" spans="1:10">
      <c r="A15" s="55" t="s">
        <v>141</v>
      </c>
      <c r="B15" s="57" t="s">
        <v>142</v>
      </c>
      <c r="C15" s="55">
        <v>3</v>
      </c>
      <c r="D15" s="54"/>
      <c r="E15" s="55">
        <v>47</v>
      </c>
      <c r="F15" s="54">
        <f t="shared" si="0"/>
        <v>3525</v>
      </c>
      <c r="G15" s="54"/>
      <c r="H15" s="54">
        <f>H14</f>
        <v>851</v>
      </c>
      <c r="I15" s="54">
        <f t="shared" si="1"/>
        <v>-2800.25</v>
      </c>
      <c r="J15" s="55"/>
    </row>
    <row r="16" spans="1:10">
      <c r="A16" s="55" t="s">
        <v>155</v>
      </c>
      <c r="B16" s="57" t="s">
        <v>156</v>
      </c>
      <c r="C16" s="55">
        <v>3</v>
      </c>
      <c r="D16" s="54"/>
      <c r="E16" s="55">
        <v>37</v>
      </c>
      <c r="F16" s="54">
        <f t="shared" si="0"/>
        <v>2775</v>
      </c>
      <c r="G16" s="54"/>
      <c r="H16" s="54">
        <f>H15</f>
        <v>851</v>
      </c>
      <c r="I16" s="54">
        <f t="shared" si="1"/>
        <v>-3550.25</v>
      </c>
      <c r="J16" s="55"/>
    </row>
    <row r="17" spans="1:10">
      <c r="A17" s="55" t="s">
        <v>135</v>
      </c>
      <c r="B17" s="57" t="s">
        <v>66</v>
      </c>
      <c r="C17" s="55">
        <v>3</v>
      </c>
      <c r="D17" s="54"/>
      <c r="E17" s="55">
        <v>70</v>
      </c>
      <c r="F17" s="54">
        <f t="shared" si="0"/>
        <v>5250</v>
      </c>
      <c r="G17" s="54"/>
      <c r="H17" s="54">
        <f>H16</f>
        <v>851</v>
      </c>
      <c r="I17" s="54">
        <f t="shared" si="1"/>
        <v>-1075.25</v>
      </c>
      <c r="J17" s="55"/>
    </row>
    <row r="18" spans="1:10">
      <c r="A18" s="56" t="s">
        <v>140</v>
      </c>
      <c r="B18" s="58">
        <v>3344</v>
      </c>
      <c r="C18" s="55">
        <v>3</v>
      </c>
      <c r="D18" s="54"/>
      <c r="E18" s="55">
        <v>6</v>
      </c>
      <c r="F18" s="54">
        <f t="shared" si="0"/>
        <v>450</v>
      </c>
      <c r="G18" s="54"/>
      <c r="H18" s="54">
        <f>H17</f>
        <v>851</v>
      </c>
      <c r="I18" s="54">
        <f t="shared" si="1"/>
        <v>-5875.25</v>
      </c>
      <c r="J18" s="55"/>
    </row>
    <row r="19" spans="1:10">
      <c r="A19" s="24" t="s">
        <v>70</v>
      </c>
      <c r="B19" s="50" t="s">
        <v>103</v>
      </c>
      <c r="C19" s="24">
        <v>4</v>
      </c>
      <c r="D19" s="25">
        <v>10000</v>
      </c>
      <c r="E19" s="24"/>
      <c r="F19" s="25">
        <f t="shared" si="0"/>
        <v>10000</v>
      </c>
      <c r="G19" s="25">
        <v>1677</v>
      </c>
      <c r="H19" s="25">
        <f>G19/5</f>
        <v>335.4</v>
      </c>
      <c r="I19" s="25">
        <f t="shared" si="1"/>
        <v>3159.1499999999996</v>
      </c>
      <c r="J19" s="24"/>
    </row>
    <row r="20" spans="1:10">
      <c r="A20" s="55" t="s">
        <v>57</v>
      </c>
      <c r="B20" s="57" t="s">
        <v>58</v>
      </c>
      <c r="C20" s="55">
        <v>4</v>
      </c>
      <c r="D20" s="54"/>
      <c r="E20" s="55">
        <v>9</v>
      </c>
      <c r="F20" s="54">
        <f t="shared" si="0"/>
        <v>675</v>
      </c>
      <c r="G20" s="54"/>
      <c r="H20" s="54">
        <f>H19</f>
        <v>335.4</v>
      </c>
      <c r="I20" s="54">
        <f t="shared" si="1"/>
        <v>-6165.85</v>
      </c>
      <c r="J20" s="55"/>
    </row>
    <row r="21" spans="1:10">
      <c r="A21" s="55" t="s">
        <v>150</v>
      </c>
      <c r="B21" s="57" t="s">
        <v>151</v>
      </c>
      <c r="C21" s="51">
        <v>4</v>
      </c>
      <c r="D21" s="53"/>
      <c r="E21" s="51">
        <v>67</v>
      </c>
      <c r="F21" s="54">
        <f t="shared" si="0"/>
        <v>5025</v>
      </c>
      <c r="G21" s="53"/>
      <c r="H21" s="54">
        <f>H20</f>
        <v>335.4</v>
      </c>
      <c r="I21" s="54">
        <f t="shared" si="1"/>
        <v>-1815.8500000000004</v>
      </c>
      <c r="J21" s="59"/>
    </row>
    <row r="22" spans="1:10">
      <c r="A22" s="55" t="s">
        <v>36</v>
      </c>
      <c r="B22" s="58">
        <v>32717</v>
      </c>
      <c r="C22" s="55">
        <v>4</v>
      </c>
      <c r="D22" s="53"/>
      <c r="E22" s="55">
        <v>130</v>
      </c>
      <c r="F22" s="54">
        <f t="shared" si="0"/>
        <v>9750</v>
      </c>
      <c r="G22" s="54"/>
      <c r="H22" s="54">
        <f>H21</f>
        <v>335.4</v>
      </c>
      <c r="I22" s="54">
        <f t="shared" si="1"/>
        <v>2909.1499999999996</v>
      </c>
      <c r="J22" s="55"/>
    </row>
    <row r="23" spans="1:10">
      <c r="A23" s="55" t="s">
        <v>107</v>
      </c>
      <c r="B23" s="57" t="s">
        <v>33</v>
      </c>
      <c r="C23" s="55">
        <v>4</v>
      </c>
      <c r="D23" s="54"/>
      <c r="E23" s="55">
        <v>128</v>
      </c>
      <c r="F23" s="54">
        <f t="shared" si="0"/>
        <v>9600</v>
      </c>
      <c r="G23" s="54"/>
      <c r="H23" s="54">
        <f>H22</f>
        <v>335.4</v>
      </c>
      <c r="I23" s="54">
        <f t="shared" si="1"/>
        <v>2759.1499999999996</v>
      </c>
      <c r="J23" s="55"/>
    </row>
    <row r="24" spans="1:10">
      <c r="A24" s="27"/>
      <c r="B24" s="27"/>
      <c r="C24" s="27"/>
      <c r="D24" s="28"/>
      <c r="E24" s="27"/>
      <c r="F24" s="28">
        <f>SUM(F4:F23)</f>
        <v>127375</v>
      </c>
      <c r="G24" s="28"/>
      <c r="H24" s="28">
        <f>SUM(H4:H23)</f>
        <v>16150</v>
      </c>
      <c r="I24" s="28">
        <f>F24+H24</f>
        <v>143525</v>
      </c>
      <c r="J24" s="28"/>
    </row>
    <row r="25" spans="1:10">
      <c r="A25" s="27"/>
      <c r="B25" s="27"/>
      <c r="C25" s="27"/>
      <c r="D25" s="28"/>
      <c r="E25" s="27"/>
      <c r="F25" s="28"/>
      <c r="G25" s="28"/>
      <c r="H25" s="29" t="s">
        <v>65</v>
      </c>
      <c r="I25" s="28">
        <f>I24/(COUNTIF(A4:A23,"*"))</f>
        <v>7176.25</v>
      </c>
      <c r="J25" s="27"/>
    </row>
  </sheetData>
  <autoFilter ref="A3:J3" xr:uid="{140E79C4-29B6-4B1C-81D3-D9A7BF6DBC5C}">
    <sortState xmlns:xlrd2="http://schemas.microsoft.com/office/spreadsheetml/2017/richdata2" ref="A4:J55">
      <sortCondition ref="C3"/>
    </sortState>
  </autoFilter>
  <conditionalFormatting sqref="I4:I23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X912"/>
  <sheetViews>
    <sheetView workbookViewId="0"/>
  </sheetViews>
  <sheetFormatPr defaultColWidth="14.42578125" defaultRowHeight="15" customHeight="1"/>
  <cols>
    <col min="1" max="1" width="27" customWidth="1"/>
    <col min="2" max="2" width="14.7109375" customWidth="1"/>
    <col min="3" max="3" width="8.85546875" customWidth="1"/>
    <col min="4" max="4" width="10" customWidth="1"/>
    <col min="5" max="5" width="11.140625" customWidth="1"/>
    <col min="6" max="6" width="10.7109375" customWidth="1"/>
    <col min="7" max="7" width="11.28515625" customWidth="1"/>
    <col min="8" max="8" width="13" customWidth="1"/>
    <col min="9" max="9" width="10.7109375" customWidth="1"/>
    <col min="10" max="10" width="35.140625" customWidth="1"/>
    <col min="11" max="24" width="8.85546875" customWidth="1"/>
  </cols>
  <sheetData>
    <row r="1" spans="1:24" ht="31.5">
      <c r="A1" s="1" t="s">
        <v>256</v>
      </c>
      <c r="B1" s="2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customHeight="1">
      <c r="A2" s="5"/>
      <c r="B2" s="5"/>
      <c r="C2" s="5" t="s">
        <v>0</v>
      </c>
      <c r="D2" s="6" t="s">
        <v>1</v>
      </c>
      <c r="E2" s="5" t="s">
        <v>2</v>
      </c>
      <c r="F2" s="6"/>
      <c r="G2" s="6" t="s">
        <v>3</v>
      </c>
      <c r="H2" s="6"/>
      <c r="I2" s="6" t="s">
        <v>4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>
      <c r="A3" s="5" t="s">
        <v>5</v>
      </c>
      <c r="B3" s="5" t="s">
        <v>6</v>
      </c>
      <c r="C3" s="5" t="s">
        <v>250</v>
      </c>
      <c r="D3" s="6" t="s">
        <v>7</v>
      </c>
      <c r="E3" s="5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" t="s">
        <v>13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customHeight="1">
      <c r="A4" s="11" t="s">
        <v>18</v>
      </c>
      <c r="B4" s="12" t="s">
        <v>85</v>
      </c>
      <c r="C4" s="13">
        <v>1</v>
      </c>
      <c r="D4" s="14">
        <v>10000</v>
      </c>
      <c r="E4" s="13"/>
      <c r="F4" s="14">
        <f t="shared" ref="F4:F23" si="0">(E4*75)+D4</f>
        <v>10000</v>
      </c>
      <c r="G4" s="14">
        <v>6039</v>
      </c>
      <c r="H4" s="14">
        <f>G4/5</f>
        <v>1207.8</v>
      </c>
      <c r="I4" s="14">
        <f t="shared" ref="I4:I23" si="1">F4+H4-$I$25</f>
        <v>3881.2499999999991</v>
      </c>
      <c r="J4" s="13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15" customHeight="1">
      <c r="A5" s="47" t="s">
        <v>108</v>
      </c>
      <c r="B5" s="44" t="s">
        <v>55</v>
      </c>
      <c r="C5" s="42">
        <v>1</v>
      </c>
      <c r="D5" s="43"/>
      <c r="E5" s="42">
        <v>67</v>
      </c>
      <c r="F5" s="43">
        <f t="shared" si="0"/>
        <v>5025</v>
      </c>
      <c r="G5" s="43"/>
      <c r="H5" s="43">
        <f>H4</f>
        <v>1207.8</v>
      </c>
      <c r="I5" s="43">
        <f t="shared" si="1"/>
        <v>-1093.75</v>
      </c>
      <c r="J5" s="4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" customHeight="1">
      <c r="A6" s="47" t="s">
        <v>127</v>
      </c>
      <c r="B6" s="44" t="s">
        <v>128</v>
      </c>
      <c r="C6" s="42">
        <v>1</v>
      </c>
      <c r="D6" s="43"/>
      <c r="E6" s="42">
        <v>120</v>
      </c>
      <c r="F6" s="43">
        <f t="shared" si="0"/>
        <v>9000</v>
      </c>
      <c r="G6" s="43"/>
      <c r="H6" s="43">
        <f>H5</f>
        <v>1207.8</v>
      </c>
      <c r="I6" s="43">
        <f t="shared" si="1"/>
        <v>2881.2499999999991</v>
      </c>
      <c r="J6" s="4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" customHeight="1">
      <c r="A7" s="47" t="s">
        <v>123</v>
      </c>
      <c r="B7" s="44" t="s">
        <v>21</v>
      </c>
      <c r="C7" s="42">
        <v>1</v>
      </c>
      <c r="D7" s="43"/>
      <c r="E7" s="42">
        <v>76</v>
      </c>
      <c r="F7" s="43">
        <f t="shared" si="0"/>
        <v>5700</v>
      </c>
      <c r="G7" s="43"/>
      <c r="H7" s="43">
        <f>H6</f>
        <v>1207.8</v>
      </c>
      <c r="I7" s="43">
        <f t="shared" si="1"/>
        <v>-418.75</v>
      </c>
      <c r="J7" s="4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" customHeight="1">
      <c r="A8" s="47" t="s">
        <v>70</v>
      </c>
      <c r="B8" s="44" t="s">
        <v>103</v>
      </c>
      <c r="C8" s="42">
        <v>1</v>
      </c>
      <c r="D8" s="43"/>
      <c r="E8" s="42">
        <v>18</v>
      </c>
      <c r="F8" s="43">
        <f t="shared" si="0"/>
        <v>1350</v>
      </c>
      <c r="G8" s="43"/>
      <c r="H8" s="43">
        <f>H7</f>
        <v>1207.8</v>
      </c>
      <c r="I8" s="43">
        <f t="shared" si="1"/>
        <v>-4768.75</v>
      </c>
      <c r="J8" s="4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" customHeight="1">
      <c r="A9" s="13" t="s">
        <v>110</v>
      </c>
      <c r="B9" s="12">
        <v>31064</v>
      </c>
      <c r="C9" s="13">
        <v>2</v>
      </c>
      <c r="D9" s="14">
        <v>10000</v>
      </c>
      <c r="E9" s="13"/>
      <c r="F9" s="14">
        <f t="shared" si="0"/>
        <v>10000</v>
      </c>
      <c r="G9" s="14">
        <v>5727</v>
      </c>
      <c r="H9" s="14">
        <f>G9/5</f>
        <v>1145.4000000000001</v>
      </c>
      <c r="I9" s="14">
        <f t="shared" si="1"/>
        <v>3818.8499999999995</v>
      </c>
      <c r="J9" s="13"/>
      <c r="K9" s="2"/>
      <c r="T9" s="2"/>
      <c r="U9" s="2"/>
      <c r="V9" s="2"/>
      <c r="W9" s="2"/>
      <c r="X9" s="2"/>
    </row>
    <row r="10" spans="1:24" ht="15" customHeight="1">
      <c r="A10" s="42" t="s">
        <v>19</v>
      </c>
      <c r="B10" s="44">
        <v>28899</v>
      </c>
      <c r="C10" s="42">
        <v>2</v>
      </c>
      <c r="D10" s="43"/>
      <c r="E10" s="42">
        <v>118</v>
      </c>
      <c r="F10" s="43">
        <f t="shared" si="0"/>
        <v>8850</v>
      </c>
      <c r="G10" s="43"/>
      <c r="H10" s="43">
        <f>H9</f>
        <v>1145.4000000000001</v>
      </c>
      <c r="I10" s="43">
        <f t="shared" si="1"/>
        <v>2668.8499999999995</v>
      </c>
      <c r="J10" s="42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5" customHeight="1">
      <c r="A11" s="47" t="s">
        <v>30</v>
      </c>
      <c r="B11" s="44" t="s">
        <v>80</v>
      </c>
      <c r="C11" s="42">
        <v>2</v>
      </c>
      <c r="D11" s="43"/>
      <c r="E11" s="42">
        <v>15</v>
      </c>
      <c r="F11" s="43">
        <f t="shared" si="0"/>
        <v>1125</v>
      </c>
      <c r="G11" s="43"/>
      <c r="H11" s="43">
        <f>H10</f>
        <v>1145.4000000000001</v>
      </c>
      <c r="I11" s="43">
        <f t="shared" si="1"/>
        <v>-5056.1499999999996</v>
      </c>
      <c r="J11" s="42"/>
      <c r="K11" s="10"/>
      <c r="U11" s="10"/>
      <c r="V11" s="10"/>
      <c r="W11" s="10"/>
      <c r="X11" s="10"/>
    </row>
    <row r="12" spans="1:24" ht="15" customHeight="1">
      <c r="A12" s="47" t="s">
        <v>116</v>
      </c>
      <c r="B12" s="44" t="s">
        <v>68</v>
      </c>
      <c r="C12" s="42">
        <v>2</v>
      </c>
      <c r="D12" s="43"/>
      <c r="E12" s="42">
        <v>76</v>
      </c>
      <c r="F12" s="43">
        <f t="shared" si="0"/>
        <v>5700</v>
      </c>
      <c r="G12" s="43"/>
      <c r="H12" s="43">
        <f>H11</f>
        <v>1145.4000000000001</v>
      </c>
      <c r="I12" s="43">
        <f t="shared" si="1"/>
        <v>-481.15000000000055</v>
      </c>
      <c r="J12" s="4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customHeight="1">
      <c r="A13" s="47" t="s">
        <v>121</v>
      </c>
      <c r="B13" s="41" t="s">
        <v>64</v>
      </c>
      <c r="C13" s="42">
        <v>2</v>
      </c>
      <c r="D13" s="43"/>
      <c r="E13" s="42">
        <v>65</v>
      </c>
      <c r="F13" s="43">
        <f t="shared" si="0"/>
        <v>4875</v>
      </c>
      <c r="G13" s="43"/>
      <c r="H13" s="43">
        <f>H12</f>
        <v>1145.4000000000001</v>
      </c>
      <c r="I13" s="43">
        <f t="shared" si="1"/>
        <v>-1306.1500000000005</v>
      </c>
      <c r="J13" s="4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customHeight="1">
      <c r="A14" s="11" t="s">
        <v>72</v>
      </c>
      <c r="B14" s="12" t="s">
        <v>73</v>
      </c>
      <c r="C14" s="13">
        <v>3</v>
      </c>
      <c r="D14" s="14">
        <v>10000</v>
      </c>
      <c r="E14" s="13"/>
      <c r="F14" s="14">
        <f t="shared" si="0"/>
        <v>10000</v>
      </c>
      <c r="G14" s="14">
        <v>11080</v>
      </c>
      <c r="H14" s="14">
        <f>G14/5</f>
        <v>2216</v>
      </c>
      <c r="I14" s="14">
        <f t="shared" si="1"/>
        <v>4889.45</v>
      </c>
      <c r="J14" s="1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customHeight="1">
      <c r="A15" s="47" t="s">
        <v>106</v>
      </c>
      <c r="B15" s="44" t="s">
        <v>78</v>
      </c>
      <c r="C15" s="42">
        <v>3</v>
      </c>
      <c r="D15" s="43"/>
      <c r="E15" s="42">
        <v>8</v>
      </c>
      <c r="F15" s="43">
        <f t="shared" si="0"/>
        <v>600</v>
      </c>
      <c r="G15" s="43"/>
      <c r="H15" s="43">
        <f>H14</f>
        <v>2216</v>
      </c>
      <c r="I15" s="43">
        <f t="shared" si="1"/>
        <v>-4510.55</v>
      </c>
      <c r="J15" s="42"/>
      <c r="K15" s="2"/>
      <c r="T15" s="2"/>
      <c r="U15" s="2"/>
      <c r="V15" s="2"/>
      <c r="W15" s="2"/>
      <c r="X15" s="2"/>
    </row>
    <row r="16" spans="1:24" ht="15" customHeight="1">
      <c r="A16" s="47" t="s">
        <v>74</v>
      </c>
      <c r="B16" s="44" t="s">
        <v>75</v>
      </c>
      <c r="C16" s="42">
        <v>3</v>
      </c>
      <c r="D16" s="43"/>
      <c r="E16" s="42">
        <v>52</v>
      </c>
      <c r="F16" s="43">
        <f t="shared" si="0"/>
        <v>3900</v>
      </c>
      <c r="G16" s="43"/>
      <c r="H16" s="43">
        <f>H15</f>
        <v>2216</v>
      </c>
      <c r="I16" s="43">
        <f t="shared" si="1"/>
        <v>-1210.5500000000002</v>
      </c>
      <c r="J16" s="42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15" customHeight="1">
      <c r="A17" s="47" t="s">
        <v>112</v>
      </c>
      <c r="B17" s="44" t="s">
        <v>21</v>
      </c>
      <c r="C17" s="42">
        <v>3</v>
      </c>
      <c r="D17" s="43"/>
      <c r="E17" s="42">
        <v>4</v>
      </c>
      <c r="F17" s="43">
        <f t="shared" si="0"/>
        <v>300</v>
      </c>
      <c r="G17" s="43"/>
      <c r="H17" s="43">
        <f>H16</f>
        <v>2216</v>
      </c>
      <c r="I17" s="43">
        <f t="shared" si="1"/>
        <v>-4810.55</v>
      </c>
      <c r="J17" s="4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>
      <c r="A18" s="47" t="s">
        <v>131</v>
      </c>
      <c r="B18" s="44" t="s">
        <v>87</v>
      </c>
      <c r="C18" s="42">
        <v>3</v>
      </c>
      <c r="D18" s="43"/>
      <c r="E18" s="42">
        <v>97</v>
      </c>
      <c r="F18" s="43">
        <f t="shared" si="0"/>
        <v>7275</v>
      </c>
      <c r="G18" s="43"/>
      <c r="H18" s="43">
        <f>H17</f>
        <v>2216</v>
      </c>
      <c r="I18" s="43">
        <f t="shared" si="1"/>
        <v>2164.4499999999998</v>
      </c>
      <c r="J18" s="42"/>
      <c r="K18" s="2"/>
      <c r="U18" s="2"/>
      <c r="V18" s="2"/>
      <c r="W18" s="2"/>
      <c r="X18" s="2"/>
    </row>
    <row r="19" spans="1:24" ht="15.75" customHeight="1">
      <c r="A19" s="11" t="s">
        <v>95</v>
      </c>
      <c r="B19" s="12" t="s">
        <v>102</v>
      </c>
      <c r="C19" s="13">
        <v>4</v>
      </c>
      <c r="D19" s="14">
        <v>10000</v>
      </c>
      <c r="E19" s="13"/>
      <c r="F19" s="14">
        <f t="shared" si="0"/>
        <v>10000</v>
      </c>
      <c r="G19" s="14">
        <v>7710</v>
      </c>
      <c r="H19" s="14">
        <f>G19/5</f>
        <v>1542</v>
      </c>
      <c r="I19" s="14">
        <f t="shared" si="1"/>
        <v>4215.45</v>
      </c>
      <c r="J19" s="1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47" t="s">
        <v>165</v>
      </c>
      <c r="B20" s="44">
        <v>1772</v>
      </c>
      <c r="C20" s="42">
        <v>4</v>
      </c>
      <c r="D20" s="43"/>
      <c r="E20" s="42">
        <v>21</v>
      </c>
      <c r="F20" s="43">
        <f t="shared" si="0"/>
        <v>1575</v>
      </c>
      <c r="G20" s="43"/>
      <c r="H20" s="43">
        <f>H19</f>
        <v>1542</v>
      </c>
      <c r="I20" s="43">
        <f t="shared" si="1"/>
        <v>-4209.55</v>
      </c>
      <c r="J20" s="4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customHeight="1">
      <c r="A21" s="47" t="s">
        <v>84</v>
      </c>
      <c r="B21" s="44" t="s">
        <v>115</v>
      </c>
      <c r="C21" s="42">
        <v>4</v>
      </c>
      <c r="D21" s="43"/>
      <c r="E21" s="42">
        <v>112</v>
      </c>
      <c r="F21" s="43">
        <f t="shared" si="0"/>
        <v>8400</v>
      </c>
      <c r="G21" s="43"/>
      <c r="H21" s="43">
        <f>H20</f>
        <v>1542</v>
      </c>
      <c r="I21" s="43">
        <f t="shared" si="1"/>
        <v>2615.4499999999998</v>
      </c>
      <c r="J21" s="4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customHeight="1">
      <c r="A22" s="44" t="s">
        <v>104</v>
      </c>
      <c r="B22" s="44" t="s">
        <v>68</v>
      </c>
      <c r="C22" s="42">
        <v>4</v>
      </c>
      <c r="D22" s="43"/>
      <c r="E22" s="42">
        <v>68</v>
      </c>
      <c r="F22" s="43">
        <f t="shared" si="0"/>
        <v>5100</v>
      </c>
      <c r="G22" s="43"/>
      <c r="H22" s="43">
        <f>H21</f>
        <v>1542</v>
      </c>
      <c r="I22" s="43">
        <f t="shared" si="1"/>
        <v>-684.55000000000018</v>
      </c>
      <c r="J22" s="42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15" customHeight="1">
      <c r="A23" s="47" t="s">
        <v>117</v>
      </c>
      <c r="B23" s="44" t="s">
        <v>91</v>
      </c>
      <c r="C23" s="42">
        <v>4</v>
      </c>
      <c r="D23" s="43"/>
      <c r="E23" s="42">
        <v>96</v>
      </c>
      <c r="F23" s="43">
        <f t="shared" si="0"/>
        <v>7200</v>
      </c>
      <c r="G23" s="43"/>
      <c r="H23" s="43">
        <f>H22</f>
        <v>1542</v>
      </c>
      <c r="I23" s="43">
        <f t="shared" si="1"/>
        <v>1415.4499999999998</v>
      </c>
      <c r="J23" s="4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customHeight="1">
      <c r="A24" s="7"/>
      <c r="B24" s="7"/>
      <c r="C24" s="7"/>
      <c r="D24" s="8"/>
      <c r="E24" s="7"/>
      <c r="F24" s="8">
        <f>SUM(F4:F23)</f>
        <v>115975</v>
      </c>
      <c r="G24" s="8"/>
      <c r="H24" s="8">
        <f>SUM(H4:H23)</f>
        <v>30556</v>
      </c>
      <c r="I24" s="8">
        <f>F24+H24</f>
        <v>146531</v>
      </c>
      <c r="J24" s="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customHeight="1">
      <c r="A25" s="7"/>
      <c r="B25" s="7"/>
      <c r="C25" s="7"/>
      <c r="D25" s="8"/>
      <c r="E25" s="7"/>
      <c r="F25" s="8"/>
      <c r="G25" s="8"/>
      <c r="H25" s="9" t="s">
        <v>65</v>
      </c>
      <c r="I25" s="8">
        <f>I24/(COUNTIF(A4:A23,"*"))</f>
        <v>7326.55</v>
      </c>
      <c r="J25" s="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3"/>
      <c r="E26" s="2"/>
      <c r="F26" s="3"/>
      <c r="G26" s="3"/>
      <c r="H26" s="3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3"/>
      <c r="E27" s="2"/>
      <c r="F27" s="3"/>
      <c r="G27" s="3"/>
      <c r="H27" s="3"/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3"/>
      <c r="E28" s="2"/>
      <c r="F28" s="3"/>
      <c r="G28" s="3"/>
      <c r="H28" s="3"/>
      <c r="I28" s="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3"/>
      <c r="E29" s="2"/>
      <c r="F29" s="3"/>
      <c r="G29" s="3"/>
      <c r="H29" s="3"/>
      <c r="I29" s="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3"/>
      <c r="E30" s="2"/>
      <c r="F30" s="3"/>
      <c r="G30" s="3"/>
      <c r="H30" s="3"/>
      <c r="I30" s="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3"/>
      <c r="E31" s="2"/>
      <c r="F31" s="3"/>
      <c r="G31" s="3"/>
      <c r="H31" s="3"/>
      <c r="I31" s="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3"/>
      <c r="E32" s="2"/>
      <c r="F32" s="3"/>
      <c r="G32" s="3"/>
      <c r="H32" s="3"/>
      <c r="I32" s="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3"/>
      <c r="E33" s="2"/>
      <c r="F33" s="3"/>
      <c r="G33" s="3"/>
      <c r="H33" s="3"/>
      <c r="I33" s="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3"/>
      <c r="E34" s="2"/>
      <c r="F34" s="3"/>
      <c r="G34" s="3"/>
      <c r="H34" s="3"/>
      <c r="I34" s="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3"/>
      <c r="E35" s="2"/>
      <c r="F35" s="3"/>
      <c r="G35" s="3"/>
      <c r="H35" s="3"/>
      <c r="I35" s="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3"/>
      <c r="E36" s="2"/>
      <c r="F36" s="3"/>
      <c r="G36" s="3"/>
      <c r="H36" s="3"/>
      <c r="I36" s="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3"/>
      <c r="E37" s="2"/>
      <c r="F37" s="3"/>
      <c r="G37" s="3"/>
      <c r="H37" s="3"/>
      <c r="I37" s="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3"/>
      <c r="E38" s="2"/>
      <c r="F38" s="3"/>
      <c r="G38" s="3"/>
      <c r="H38" s="3"/>
      <c r="I38" s="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3"/>
      <c r="E39" s="2"/>
      <c r="F39" s="3"/>
      <c r="G39" s="3"/>
      <c r="H39" s="3"/>
      <c r="I39" s="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3"/>
      <c r="E40" s="2"/>
      <c r="F40" s="3"/>
      <c r="G40" s="3"/>
      <c r="H40" s="3"/>
      <c r="I40" s="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3"/>
      <c r="E41" s="2"/>
      <c r="F41" s="3"/>
      <c r="G41" s="3"/>
      <c r="H41" s="3"/>
      <c r="I41" s="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3"/>
      <c r="E42" s="2"/>
      <c r="F42" s="3"/>
      <c r="G42" s="3"/>
      <c r="H42" s="3"/>
      <c r="I42" s="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3"/>
      <c r="E43" s="2"/>
      <c r="F43" s="3"/>
      <c r="G43" s="3"/>
      <c r="H43" s="3"/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3"/>
      <c r="E44" s="2"/>
      <c r="F44" s="3"/>
      <c r="G44" s="3"/>
      <c r="H44" s="3"/>
      <c r="I44" s="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3"/>
      <c r="E45" s="2"/>
      <c r="F45" s="3"/>
      <c r="G45" s="3"/>
      <c r="H45" s="3"/>
      <c r="I45" s="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3"/>
      <c r="E46" s="2"/>
      <c r="F46" s="3"/>
      <c r="G46" s="3"/>
      <c r="H46" s="3"/>
      <c r="I46" s="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3"/>
      <c r="E47" s="2"/>
      <c r="F47" s="3"/>
      <c r="G47" s="3"/>
      <c r="H47" s="3"/>
      <c r="I47" s="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3"/>
      <c r="E48" s="2"/>
      <c r="F48" s="3"/>
      <c r="G48" s="3"/>
      <c r="H48" s="3"/>
      <c r="I48" s="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3"/>
      <c r="E49" s="2"/>
      <c r="F49" s="3"/>
      <c r="G49" s="3"/>
      <c r="H49" s="3"/>
      <c r="I49" s="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3"/>
      <c r="E50" s="2"/>
      <c r="F50" s="3"/>
      <c r="G50" s="3"/>
      <c r="H50" s="3"/>
      <c r="I50" s="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3"/>
      <c r="E51" s="2"/>
      <c r="F51" s="3"/>
      <c r="G51" s="3"/>
      <c r="H51" s="3"/>
      <c r="I51" s="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3"/>
      <c r="E52" s="2"/>
      <c r="F52" s="3"/>
      <c r="G52" s="3"/>
      <c r="H52" s="3"/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3"/>
      <c r="E53" s="2"/>
      <c r="F53" s="3"/>
      <c r="G53" s="3"/>
      <c r="H53" s="3"/>
      <c r="I53" s="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3"/>
      <c r="E54" s="2"/>
      <c r="F54" s="3"/>
      <c r="G54" s="3"/>
      <c r="H54" s="3"/>
      <c r="I54" s="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3"/>
      <c r="E55" s="2"/>
      <c r="F55" s="3"/>
      <c r="G55" s="3"/>
      <c r="H55" s="3"/>
      <c r="I55" s="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3"/>
      <c r="E56" s="2"/>
      <c r="F56" s="3"/>
      <c r="G56" s="3"/>
      <c r="H56" s="3"/>
      <c r="I56" s="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3"/>
      <c r="E57" s="2"/>
      <c r="F57" s="3"/>
      <c r="G57" s="3"/>
      <c r="H57" s="3"/>
      <c r="I57" s="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3"/>
      <c r="E58" s="2"/>
      <c r="F58" s="3"/>
      <c r="G58" s="3"/>
      <c r="H58" s="3"/>
      <c r="I58" s="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3"/>
      <c r="E59" s="2"/>
      <c r="F59" s="3"/>
      <c r="G59" s="3"/>
      <c r="H59" s="3"/>
      <c r="I59" s="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3"/>
      <c r="E60" s="2"/>
      <c r="F60" s="3"/>
      <c r="G60" s="3"/>
      <c r="H60" s="3"/>
      <c r="I60" s="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3"/>
      <c r="E61" s="2"/>
      <c r="F61" s="3"/>
      <c r="G61" s="3"/>
      <c r="H61" s="3"/>
      <c r="I61" s="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3"/>
      <c r="E62" s="2"/>
      <c r="F62" s="3"/>
      <c r="G62" s="3"/>
      <c r="H62" s="3"/>
      <c r="I62" s="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3"/>
      <c r="E63" s="2"/>
      <c r="F63" s="3"/>
      <c r="G63" s="3"/>
      <c r="H63" s="3"/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3"/>
      <c r="E64" s="2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3"/>
      <c r="E65" s="2"/>
      <c r="F65" s="3"/>
      <c r="G65" s="3"/>
      <c r="H65" s="3"/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3"/>
      <c r="E66" s="2"/>
      <c r="F66" s="3"/>
      <c r="G66" s="3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3"/>
      <c r="E67" s="2"/>
      <c r="F67" s="3"/>
      <c r="G67" s="3"/>
      <c r="H67" s="3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3"/>
      <c r="E68" s="2"/>
      <c r="F68" s="3"/>
      <c r="G68" s="3"/>
      <c r="H68" s="3"/>
      <c r="I68" s="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3"/>
      <c r="E69" s="2"/>
      <c r="F69" s="3"/>
      <c r="G69" s="3"/>
      <c r="H69" s="3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3"/>
      <c r="E70" s="2"/>
      <c r="F70" s="3"/>
      <c r="G70" s="3"/>
      <c r="H70" s="3"/>
      <c r="I70" s="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3"/>
      <c r="E71" s="2"/>
      <c r="F71" s="3"/>
      <c r="G71" s="3"/>
      <c r="H71" s="3"/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3"/>
      <c r="E72" s="2"/>
      <c r="F72" s="3"/>
      <c r="G72" s="3"/>
      <c r="H72" s="3"/>
      <c r="I72" s="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3"/>
      <c r="E73" s="2"/>
      <c r="F73" s="3"/>
      <c r="G73" s="3"/>
      <c r="H73" s="3"/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3"/>
      <c r="E74" s="2"/>
      <c r="F74" s="3"/>
      <c r="G74" s="3"/>
      <c r="H74" s="3"/>
      <c r="I74" s="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3"/>
      <c r="E75" s="2"/>
      <c r="F75" s="3"/>
      <c r="G75" s="3"/>
      <c r="H75" s="3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3"/>
      <c r="E76" s="2"/>
      <c r="F76" s="3"/>
      <c r="G76" s="3"/>
      <c r="H76" s="3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3"/>
      <c r="E77" s="2"/>
      <c r="F77" s="3"/>
      <c r="G77" s="3"/>
      <c r="H77" s="3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3"/>
      <c r="E78" s="2"/>
      <c r="F78" s="3"/>
      <c r="G78" s="3"/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3"/>
      <c r="E79" s="2"/>
      <c r="F79" s="3"/>
      <c r="G79" s="3"/>
      <c r="H79" s="3"/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3"/>
      <c r="E80" s="2"/>
      <c r="F80" s="3"/>
      <c r="G80" s="3"/>
      <c r="H80" s="3"/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3"/>
      <c r="E81" s="2"/>
      <c r="F81" s="3"/>
      <c r="G81" s="3"/>
      <c r="H81" s="3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3"/>
      <c r="E82" s="2"/>
      <c r="F82" s="3"/>
      <c r="G82" s="3"/>
      <c r="H82" s="3"/>
      <c r="I82" s="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3"/>
      <c r="E83" s="2"/>
      <c r="F83" s="3"/>
      <c r="G83" s="3"/>
      <c r="H83" s="3"/>
      <c r="I83" s="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3"/>
      <c r="E84" s="2"/>
      <c r="F84" s="3"/>
      <c r="G84" s="3"/>
      <c r="H84" s="3"/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3"/>
      <c r="E85" s="2"/>
      <c r="F85" s="3"/>
      <c r="G85" s="3"/>
      <c r="H85" s="3"/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3"/>
      <c r="E86" s="2"/>
      <c r="F86" s="3"/>
      <c r="G86" s="3"/>
      <c r="H86" s="3"/>
      <c r="I86" s="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3"/>
      <c r="E87" s="2"/>
      <c r="F87" s="3"/>
      <c r="G87" s="3"/>
      <c r="H87" s="3"/>
      <c r="I87" s="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3"/>
      <c r="E88" s="2"/>
      <c r="F88" s="3"/>
      <c r="G88" s="3"/>
      <c r="H88" s="3"/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3"/>
      <c r="E89" s="2"/>
      <c r="F89" s="3"/>
      <c r="G89" s="3"/>
      <c r="H89" s="3"/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3"/>
      <c r="E90" s="2"/>
      <c r="F90" s="3"/>
      <c r="G90" s="3"/>
      <c r="H90" s="3"/>
      <c r="I90" s="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3"/>
      <c r="E91" s="2"/>
      <c r="F91" s="3"/>
      <c r="G91" s="3"/>
      <c r="H91" s="3"/>
      <c r="I91" s="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3"/>
      <c r="E92" s="2"/>
      <c r="F92" s="3"/>
      <c r="G92" s="3"/>
      <c r="H92" s="3"/>
      <c r="I92" s="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3"/>
      <c r="E93" s="2"/>
      <c r="F93" s="3"/>
      <c r="G93" s="3"/>
      <c r="H93" s="3"/>
      <c r="I93" s="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3"/>
      <c r="E94" s="2"/>
      <c r="F94" s="3"/>
      <c r="G94" s="3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3"/>
      <c r="E95" s="2"/>
      <c r="F95" s="3"/>
      <c r="G95" s="3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3"/>
      <c r="E96" s="2"/>
      <c r="F96" s="3"/>
      <c r="G96" s="3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3"/>
      <c r="E97" s="2"/>
      <c r="F97" s="3"/>
      <c r="G97" s="3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3"/>
      <c r="E98" s="2"/>
      <c r="F98" s="3"/>
      <c r="G98" s="3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3"/>
      <c r="E99" s="2"/>
      <c r="F99" s="3"/>
      <c r="G99" s="3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3"/>
      <c r="E100" s="2"/>
      <c r="F100" s="3"/>
      <c r="G100" s="3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3"/>
      <c r="E101" s="2"/>
      <c r="F101" s="3"/>
      <c r="G101" s="3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3"/>
      <c r="E102" s="2"/>
      <c r="F102" s="3"/>
      <c r="G102" s="3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3"/>
      <c r="E103" s="2"/>
      <c r="F103" s="3"/>
      <c r="G103" s="3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3"/>
      <c r="E104" s="2"/>
      <c r="F104" s="3"/>
      <c r="G104" s="3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3"/>
      <c r="E105" s="2"/>
      <c r="F105" s="3"/>
      <c r="G105" s="3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3"/>
      <c r="E106" s="2"/>
      <c r="F106" s="3"/>
      <c r="G106" s="3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3"/>
      <c r="E107" s="2"/>
      <c r="F107" s="3"/>
      <c r="G107" s="3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3"/>
      <c r="E108" s="2"/>
      <c r="F108" s="3"/>
      <c r="G108" s="3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3"/>
      <c r="E109" s="2"/>
      <c r="F109" s="3"/>
      <c r="G109" s="3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3"/>
      <c r="E110" s="2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3"/>
      <c r="E111" s="2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3"/>
      <c r="E112" s="2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3"/>
      <c r="E113" s="2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3"/>
      <c r="E114" s="2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3"/>
      <c r="E115" s="2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3"/>
      <c r="E116" s="2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3"/>
      <c r="E117" s="2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3"/>
      <c r="E118" s="2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3"/>
      <c r="E119" s="2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3"/>
      <c r="E120" s="2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3"/>
      <c r="E121" s="2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3"/>
      <c r="E122" s="2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3"/>
      <c r="E123" s="2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3"/>
      <c r="E124" s="2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3"/>
      <c r="E125" s="2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3"/>
      <c r="E126" s="2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3"/>
      <c r="E127" s="2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3"/>
      <c r="E128" s="2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3"/>
      <c r="E129" s="2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</sheetData>
  <autoFilter ref="A3:J23" xr:uid="{00000000-0009-0000-0000-000002000000}">
    <sortState xmlns:xlrd2="http://schemas.microsoft.com/office/spreadsheetml/2017/richdata2" ref="A4:J25">
      <sortCondition ref="C3:C23"/>
    </sortState>
  </autoFilter>
  <conditionalFormatting sqref="I4:I23">
    <cfRule type="cellIs" dxfId="2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BB7D5-5D37-4A1B-A791-A1EF89CD4313}">
  <sheetPr>
    <tabColor theme="0"/>
  </sheetPr>
  <dimension ref="A1:J116"/>
  <sheetViews>
    <sheetView tabSelected="1" topLeftCell="A83" workbookViewId="0">
      <selection activeCell="F106" sqref="F106"/>
    </sheetView>
  </sheetViews>
  <sheetFormatPr defaultRowHeight="15"/>
  <cols>
    <col min="1" max="1" width="26.7109375" customWidth="1"/>
    <col min="2" max="2" width="14.5703125" bestFit="1" customWidth="1"/>
    <col min="3" max="3" width="8.42578125" bestFit="1" customWidth="1"/>
    <col min="4" max="4" width="10.28515625" bestFit="1" customWidth="1"/>
    <col min="5" max="5" width="16.85546875" bestFit="1" customWidth="1"/>
    <col min="6" max="6" width="10.42578125" bestFit="1" customWidth="1"/>
    <col min="7" max="7" width="20.28515625" bestFit="1" customWidth="1"/>
    <col min="8" max="8" width="20.140625" bestFit="1" customWidth="1"/>
    <col min="9" max="9" width="10.42578125" bestFit="1" customWidth="1"/>
    <col min="10" max="10" width="15.7109375" bestFit="1" customWidth="1"/>
  </cols>
  <sheetData>
    <row r="1" spans="1:10" ht="31.5">
      <c r="A1" s="17" t="s">
        <v>254</v>
      </c>
      <c r="B1" s="34"/>
      <c r="C1" s="18"/>
      <c r="D1" s="19"/>
      <c r="E1" s="18"/>
      <c r="F1" s="19"/>
      <c r="G1" s="19"/>
      <c r="H1" s="19"/>
      <c r="I1" s="19"/>
      <c r="J1" s="20"/>
    </row>
    <row r="2" spans="1:10">
      <c r="A2" s="21"/>
      <c r="B2" s="35"/>
      <c r="C2" s="21" t="s">
        <v>0</v>
      </c>
      <c r="D2" s="22" t="s">
        <v>1</v>
      </c>
      <c r="E2" s="21" t="s">
        <v>2</v>
      </c>
      <c r="F2" s="22"/>
      <c r="G2" s="22" t="s">
        <v>3</v>
      </c>
      <c r="H2" s="22"/>
      <c r="I2" s="22" t="s">
        <v>4</v>
      </c>
      <c r="J2" s="21"/>
    </row>
    <row r="3" spans="1:10">
      <c r="A3" s="21" t="s">
        <v>5</v>
      </c>
      <c r="B3" s="35" t="s">
        <v>6</v>
      </c>
      <c r="C3" s="21" t="s">
        <v>250</v>
      </c>
      <c r="D3" s="22" t="s">
        <v>7</v>
      </c>
      <c r="E3" s="21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1" t="s">
        <v>13</v>
      </c>
    </row>
    <row r="4" spans="1:10">
      <c r="A4" s="36" t="s">
        <v>165</v>
      </c>
      <c r="B4" s="50">
        <v>1772</v>
      </c>
      <c r="C4" s="30">
        <v>1</v>
      </c>
      <c r="D4" s="32">
        <v>10000</v>
      </c>
      <c r="E4" s="30"/>
      <c r="F4" s="32">
        <f t="shared" ref="F4:F35" si="0">(E4*75)+D4</f>
        <v>10000</v>
      </c>
      <c r="G4" s="32">
        <v>750</v>
      </c>
      <c r="H4" s="32">
        <f>G4/5</f>
        <v>150</v>
      </c>
      <c r="I4" s="25">
        <f t="shared" ref="I4:I35" si="1">F4+H4-$I$116</f>
        <v>3130.7117117117114</v>
      </c>
      <c r="J4" s="24"/>
    </row>
    <row r="5" spans="1:10">
      <c r="A5" s="60" t="s">
        <v>197</v>
      </c>
      <c r="B5" s="57">
        <v>36046</v>
      </c>
      <c r="C5" s="51">
        <v>1</v>
      </c>
      <c r="D5" s="53"/>
      <c r="E5" s="51">
        <v>75</v>
      </c>
      <c r="F5" s="53">
        <f t="shared" si="0"/>
        <v>5625</v>
      </c>
      <c r="G5" s="53"/>
      <c r="H5" s="53">
        <f>H4</f>
        <v>150</v>
      </c>
      <c r="I5" s="54">
        <f t="shared" si="1"/>
        <v>-1244.2882882882886</v>
      </c>
      <c r="J5" s="55"/>
    </row>
    <row r="6" spans="1:10">
      <c r="A6" s="55" t="s">
        <v>107</v>
      </c>
      <c r="B6" s="57">
        <v>29244</v>
      </c>
      <c r="C6" s="51">
        <v>1</v>
      </c>
      <c r="D6" s="53"/>
      <c r="E6" s="51">
        <v>111</v>
      </c>
      <c r="F6" s="53">
        <f t="shared" si="0"/>
        <v>8325</v>
      </c>
      <c r="G6" s="53"/>
      <c r="H6" s="53">
        <f>H5</f>
        <v>150</v>
      </c>
      <c r="I6" s="54">
        <f t="shared" si="1"/>
        <v>1455.7117117117114</v>
      </c>
      <c r="J6" s="55"/>
    </row>
    <row r="7" spans="1:10">
      <c r="A7" s="55" t="s">
        <v>86</v>
      </c>
      <c r="B7" s="57">
        <v>3650</v>
      </c>
      <c r="C7" s="51">
        <v>1</v>
      </c>
      <c r="D7" s="53"/>
      <c r="E7" s="51">
        <v>24</v>
      </c>
      <c r="F7" s="53">
        <f t="shared" si="0"/>
        <v>1800</v>
      </c>
      <c r="G7" s="53"/>
      <c r="H7" s="53">
        <f>H6</f>
        <v>150</v>
      </c>
      <c r="I7" s="54">
        <f t="shared" si="1"/>
        <v>-5069.2882882882886</v>
      </c>
      <c r="J7" s="55"/>
    </row>
    <row r="8" spans="1:10">
      <c r="A8" s="60" t="s">
        <v>208</v>
      </c>
      <c r="B8" s="57">
        <v>11522</v>
      </c>
      <c r="C8" s="51">
        <v>1</v>
      </c>
      <c r="D8" s="53"/>
      <c r="E8" s="51">
        <v>48</v>
      </c>
      <c r="F8" s="53">
        <f t="shared" si="0"/>
        <v>3600</v>
      </c>
      <c r="G8" s="53"/>
      <c r="H8" s="53">
        <f>H7</f>
        <v>150</v>
      </c>
      <c r="I8" s="54">
        <f t="shared" si="1"/>
        <v>-3269.2882882882886</v>
      </c>
      <c r="J8" s="55"/>
    </row>
    <row r="9" spans="1:10">
      <c r="A9" s="24" t="s">
        <v>18</v>
      </c>
      <c r="B9" s="50">
        <v>11532</v>
      </c>
      <c r="C9" s="30">
        <v>2</v>
      </c>
      <c r="D9" s="32">
        <v>10000</v>
      </c>
      <c r="E9" s="30"/>
      <c r="F9" s="32">
        <f t="shared" si="0"/>
        <v>10000</v>
      </c>
      <c r="G9" s="32">
        <v>2998</v>
      </c>
      <c r="H9" s="32">
        <f>G9/5</f>
        <v>599.6</v>
      </c>
      <c r="I9" s="25">
        <f t="shared" si="1"/>
        <v>3580.3117117117117</v>
      </c>
      <c r="J9" s="24"/>
    </row>
    <row r="10" spans="1:10">
      <c r="A10" s="61" t="s">
        <v>71</v>
      </c>
      <c r="B10" s="57">
        <v>39256</v>
      </c>
      <c r="C10" s="51">
        <v>2</v>
      </c>
      <c r="D10" s="53"/>
      <c r="E10" s="51">
        <v>69</v>
      </c>
      <c r="F10" s="53">
        <f t="shared" si="0"/>
        <v>5175</v>
      </c>
      <c r="G10" s="53"/>
      <c r="H10" s="53">
        <f>H9</f>
        <v>599.6</v>
      </c>
      <c r="I10" s="54">
        <f t="shared" si="1"/>
        <v>-1244.6882882882883</v>
      </c>
      <c r="J10" s="55"/>
    </row>
    <row r="11" spans="1:10">
      <c r="A11" s="55" t="s">
        <v>192</v>
      </c>
      <c r="B11" s="57">
        <v>34930</v>
      </c>
      <c r="C11" s="51">
        <v>2</v>
      </c>
      <c r="D11" s="53"/>
      <c r="E11" s="51">
        <v>22</v>
      </c>
      <c r="F11" s="53">
        <f t="shared" si="0"/>
        <v>1650</v>
      </c>
      <c r="G11" s="53"/>
      <c r="H11" s="53">
        <f>H10</f>
        <v>599.6</v>
      </c>
      <c r="I11" s="54">
        <f t="shared" si="1"/>
        <v>-4769.6882882882892</v>
      </c>
      <c r="J11" s="55"/>
    </row>
    <row r="12" spans="1:10">
      <c r="A12" s="55" t="s">
        <v>77</v>
      </c>
      <c r="B12" s="57">
        <v>36746</v>
      </c>
      <c r="C12" s="51">
        <v>2</v>
      </c>
      <c r="D12" s="53"/>
      <c r="E12" s="51">
        <v>107</v>
      </c>
      <c r="F12" s="53">
        <f t="shared" si="0"/>
        <v>8025</v>
      </c>
      <c r="G12" s="53"/>
      <c r="H12" s="53">
        <f>H11</f>
        <v>599.6</v>
      </c>
      <c r="I12" s="54">
        <f t="shared" si="1"/>
        <v>1605.3117117117117</v>
      </c>
      <c r="J12" s="55"/>
    </row>
    <row r="13" spans="1:10">
      <c r="A13" s="55" t="s">
        <v>113</v>
      </c>
      <c r="B13" s="57">
        <v>29244</v>
      </c>
      <c r="C13" s="51">
        <v>2</v>
      </c>
      <c r="D13" s="53"/>
      <c r="E13" s="51">
        <v>118</v>
      </c>
      <c r="F13" s="53">
        <f t="shared" si="0"/>
        <v>8850</v>
      </c>
      <c r="G13" s="53"/>
      <c r="H13" s="53">
        <f>H12</f>
        <v>599.6</v>
      </c>
      <c r="I13" s="54">
        <f t="shared" si="1"/>
        <v>2430.3117117117117</v>
      </c>
      <c r="J13" s="55"/>
    </row>
    <row r="14" spans="1:10">
      <c r="A14" s="36" t="s">
        <v>34</v>
      </c>
      <c r="B14" s="50">
        <v>31064</v>
      </c>
      <c r="C14" s="30">
        <v>3</v>
      </c>
      <c r="D14" s="32">
        <v>10000</v>
      </c>
      <c r="E14" s="30"/>
      <c r="F14" s="32">
        <f t="shared" si="0"/>
        <v>10000</v>
      </c>
      <c r="G14" s="32">
        <v>3561</v>
      </c>
      <c r="H14" s="32">
        <f>G14/5</f>
        <v>712.2</v>
      </c>
      <c r="I14" s="25">
        <f t="shared" si="1"/>
        <v>3692.9117117117121</v>
      </c>
      <c r="J14" s="24"/>
    </row>
    <row r="15" spans="1:10">
      <c r="A15" s="55" t="s">
        <v>19</v>
      </c>
      <c r="B15" s="57">
        <v>28899</v>
      </c>
      <c r="C15" s="51">
        <v>3</v>
      </c>
      <c r="D15" s="53"/>
      <c r="E15" s="51">
        <v>118</v>
      </c>
      <c r="F15" s="53">
        <f t="shared" si="0"/>
        <v>8850</v>
      </c>
      <c r="G15" s="53"/>
      <c r="H15" s="53">
        <f>H14</f>
        <v>712.2</v>
      </c>
      <c r="I15" s="54">
        <f t="shared" si="1"/>
        <v>2542.9117117117121</v>
      </c>
      <c r="J15" s="55"/>
    </row>
    <row r="16" spans="1:10">
      <c r="A16" s="55" t="s">
        <v>168</v>
      </c>
      <c r="B16" s="57">
        <v>11522</v>
      </c>
      <c r="C16" s="51">
        <v>3</v>
      </c>
      <c r="D16" s="53"/>
      <c r="E16" s="51">
        <v>76</v>
      </c>
      <c r="F16" s="53">
        <f t="shared" si="0"/>
        <v>5700</v>
      </c>
      <c r="G16" s="53"/>
      <c r="H16" s="53">
        <f>H15</f>
        <v>712.2</v>
      </c>
      <c r="I16" s="54">
        <f t="shared" si="1"/>
        <v>-607.08828828828882</v>
      </c>
      <c r="J16" s="55"/>
    </row>
    <row r="17" spans="1:10">
      <c r="A17" s="60" t="s">
        <v>183</v>
      </c>
      <c r="B17" s="57">
        <v>11405</v>
      </c>
      <c r="C17" s="51">
        <v>3</v>
      </c>
      <c r="D17" s="53"/>
      <c r="E17" s="51">
        <v>55</v>
      </c>
      <c r="F17" s="53">
        <f t="shared" si="0"/>
        <v>4125</v>
      </c>
      <c r="G17" s="53"/>
      <c r="H17" s="53">
        <f>H16</f>
        <v>712.2</v>
      </c>
      <c r="I17" s="54">
        <f t="shared" si="1"/>
        <v>-2182.0882882882888</v>
      </c>
      <c r="J17" s="55"/>
    </row>
    <row r="18" spans="1:10">
      <c r="A18" s="55" t="s">
        <v>206</v>
      </c>
      <c r="B18" s="57">
        <v>4420</v>
      </c>
      <c r="C18" s="51">
        <v>3</v>
      </c>
      <c r="D18" s="53"/>
      <c r="E18" s="51">
        <v>101</v>
      </c>
      <c r="F18" s="53">
        <f t="shared" si="0"/>
        <v>7575</v>
      </c>
      <c r="G18" s="53"/>
      <c r="H18" s="53">
        <f>H17</f>
        <v>712.2</v>
      </c>
      <c r="I18" s="54">
        <f t="shared" si="1"/>
        <v>1267.9117117117121</v>
      </c>
      <c r="J18" s="55"/>
    </row>
    <row r="19" spans="1:10">
      <c r="A19" s="37" t="s">
        <v>184</v>
      </c>
      <c r="B19" s="50">
        <v>31719</v>
      </c>
      <c r="C19" s="30">
        <v>4</v>
      </c>
      <c r="D19" s="32">
        <v>10000</v>
      </c>
      <c r="E19" s="30"/>
      <c r="F19" s="32">
        <f t="shared" si="0"/>
        <v>10000</v>
      </c>
      <c r="G19" s="32">
        <v>3825</v>
      </c>
      <c r="H19" s="32">
        <f>G19/5</f>
        <v>765</v>
      </c>
      <c r="I19" s="25">
        <f t="shared" si="1"/>
        <v>3745.7117117117114</v>
      </c>
      <c r="J19" s="24"/>
    </row>
    <row r="20" spans="1:10">
      <c r="A20" s="55" t="s">
        <v>124</v>
      </c>
      <c r="B20" s="57">
        <v>11447</v>
      </c>
      <c r="C20" s="51">
        <v>4</v>
      </c>
      <c r="D20" s="53"/>
      <c r="E20" s="51">
        <v>113</v>
      </c>
      <c r="F20" s="53">
        <f t="shared" si="0"/>
        <v>8475</v>
      </c>
      <c r="G20" s="53"/>
      <c r="H20" s="53">
        <f>H19</f>
        <v>765</v>
      </c>
      <c r="I20" s="54">
        <f t="shared" si="1"/>
        <v>2220.7117117117114</v>
      </c>
      <c r="J20" s="55"/>
    </row>
    <row r="21" spans="1:10">
      <c r="A21" s="60" t="s">
        <v>92</v>
      </c>
      <c r="B21" s="57">
        <v>11423</v>
      </c>
      <c r="C21" s="51">
        <v>4</v>
      </c>
      <c r="D21" s="53"/>
      <c r="E21" s="51">
        <v>110</v>
      </c>
      <c r="F21" s="53">
        <f t="shared" si="0"/>
        <v>8250</v>
      </c>
      <c r="G21" s="53"/>
      <c r="H21" s="53">
        <f>H20</f>
        <v>765</v>
      </c>
      <c r="I21" s="54">
        <f t="shared" si="1"/>
        <v>1995.7117117117114</v>
      </c>
      <c r="J21" s="55"/>
    </row>
    <row r="22" spans="1:10">
      <c r="A22" s="55" t="s">
        <v>169</v>
      </c>
      <c r="B22" s="57">
        <v>2271</v>
      </c>
      <c r="C22" s="51">
        <v>4</v>
      </c>
      <c r="D22" s="53"/>
      <c r="E22" s="51">
        <v>88</v>
      </c>
      <c r="F22" s="53">
        <f t="shared" si="0"/>
        <v>6600</v>
      </c>
      <c r="G22" s="53"/>
      <c r="H22" s="53">
        <f>H21</f>
        <v>765</v>
      </c>
      <c r="I22" s="54">
        <f t="shared" si="1"/>
        <v>345.71171171171136</v>
      </c>
      <c r="J22" s="55"/>
    </row>
    <row r="23" spans="1:10">
      <c r="A23" s="61" t="s">
        <v>203</v>
      </c>
      <c r="B23" s="57">
        <v>32650</v>
      </c>
      <c r="C23" s="51">
        <v>4</v>
      </c>
      <c r="D23" s="53"/>
      <c r="E23" s="51">
        <v>58</v>
      </c>
      <c r="F23" s="53">
        <f t="shared" si="0"/>
        <v>4350</v>
      </c>
      <c r="G23" s="53"/>
      <c r="H23" s="53">
        <f>H22</f>
        <v>765</v>
      </c>
      <c r="I23" s="54">
        <f t="shared" si="1"/>
        <v>-1904.2882882882886</v>
      </c>
      <c r="J23" s="55"/>
    </row>
    <row r="24" spans="1:10">
      <c r="A24" s="24" t="s">
        <v>166</v>
      </c>
      <c r="B24" s="50">
        <v>11497</v>
      </c>
      <c r="C24" s="30">
        <v>5</v>
      </c>
      <c r="D24" s="32">
        <v>10000</v>
      </c>
      <c r="E24" s="30"/>
      <c r="F24" s="32">
        <f t="shared" si="0"/>
        <v>10000</v>
      </c>
      <c r="G24" s="32">
        <v>4930</v>
      </c>
      <c r="H24" s="32">
        <f>G24/5</f>
        <v>986</v>
      </c>
      <c r="I24" s="25">
        <f t="shared" si="1"/>
        <v>3966.7117117117114</v>
      </c>
      <c r="J24" s="24"/>
    </row>
    <row r="25" spans="1:10">
      <c r="A25" s="55" t="s">
        <v>219</v>
      </c>
      <c r="B25" s="57">
        <v>23792</v>
      </c>
      <c r="C25" s="51">
        <v>5</v>
      </c>
      <c r="D25" s="53"/>
      <c r="E25" s="51">
        <v>77</v>
      </c>
      <c r="F25" s="53">
        <f t="shared" si="0"/>
        <v>5775</v>
      </c>
      <c r="G25" s="53"/>
      <c r="H25" s="53">
        <f>H24</f>
        <v>986</v>
      </c>
      <c r="I25" s="54">
        <f t="shared" si="1"/>
        <v>-258.28828828828864</v>
      </c>
      <c r="J25" s="55"/>
    </row>
    <row r="26" spans="1:10">
      <c r="A26" s="55" t="s">
        <v>200</v>
      </c>
      <c r="B26" s="57">
        <v>11256</v>
      </c>
      <c r="C26" s="51">
        <v>5</v>
      </c>
      <c r="D26" s="53"/>
      <c r="E26" s="51">
        <v>28</v>
      </c>
      <c r="F26" s="53">
        <f t="shared" si="0"/>
        <v>2100</v>
      </c>
      <c r="G26" s="53"/>
      <c r="H26" s="53">
        <f>H25</f>
        <v>986</v>
      </c>
      <c r="I26" s="54">
        <f t="shared" si="1"/>
        <v>-3933.2882882882886</v>
      </c>
      <c r="J26" s="55"/>
    </row>
    <row r="27" spans="1:10">
      <c r="A27" s="55" t="s">
        <v>159</v>
      </c>
      <c r="B27" s="57">
        <v>11411</v>
      </c>
      <c r="C27" s="51">
        <v>5</v>
      </c>
      <c r="D27" s="53"/>
      <c r="E27" s="51">
        <v>67</v>
      </c>
      <c r="F27" s="53">
        <f t="shared" si="0"/>
        <v>5025</v>
      </c>
      <c r="G27" s="53"/>
      <c r="H27" s="53">
        <f>H26</f>
        <v>986</v>
      </c>
      <c r="I27" s="54">
        <f t="shared" si="1"/>
        <v>-1008.2882882882886</v>
      </c>
      <c r="J27" s="55"/>
    </row>
    <row r="28" spans="1:10">
      <c r="A28" s="55" t="s">
        <v>120</v>
      </c>
      <c r="B28" s="57">
        <v>11455</v>
      </c>
      <c r="C28" s="51">
        <v>5</v>
      </c>
      <c r="D28" s="53"/>
      <c r="E28" s="51">
        <v>68</v>
      </c>
      <c r="F28" s="53">
        <f t="shared" si="0"/>
        <v>5100</v>
      </c>
      <c r="G28" s="53"/>
      <c r="H28" s="53">
        <f>H27</f>
        <v>986</v>
      </c>
      <c r="I28" s="54">
        <f t="shared" si="1"/>
        <v>-933.28828828828864</v>
      </c>
      <c r="J28" s="55"/>
    </row>
    <row r="29" spans="1:10">
      <c r="A29" s="24" t="s">
        <v>123</v>
      </c>
      <c r="B29" s="50">
        <v>11290</v>
      </c>
      <c r="C29" s="30">
        <v>6</v>
      </c>
      <c r="D29" s="32">
        <v>10000</v>
      </c>
      <c r="E29" s="30"/>
      <c r="F29" s="32">
        <f t="shared" si="0"/>
        <v>10000</v>
      </c>
      <c r="G29" s="32">
        <v>1388</v>
      </c>
      <c r="H29" s="32">
        <f>G29/5</f>
        <v>277.60000000000002</v>
      </c>
      <c r="I29" s="25">
        <f t="shared" si="1"/>
        <v>3258.3117117117117</v>
      </c>
      <c r="J29" s="24"/>
    </row>
    <row r="30" spans="1:10">
      <c r="A30" s="55" t="s">
        <v>198</v>
      </c>
      <c r="B30" s="57">
        <v>34930</v>
      </c>
      <c r="C30" s="51">
        <v>6</v>
      </c>
      <c r="D30" s="53"/>
      <c r="E30" s="51">
        <v>93</v>
      </c>
      <c r="F30" s="53">
        <f t="shared" si="0"/>
        <v>6975</v>
      </c>
      <c r="G30" s="53"/>
      <c r="H30" s="53">
        <f>H29</f>
        <v>277.60000000000002</v>
      </c>
      <c r="I30" s="54">
        <f t="shared" si="1"/>
        <v>233.31171171171172</v>
      </c>
      <c r="J30" s="55"/>
    </row>
    <row r="31" spans="1:10">
      <c r="A31" s="60" t="s">
        <v>202</v>
      </c>
      <c r="B31" s="57">
        <v>11327</v>
      </c>
      <c r="C31" s="51">
        <v>6</v>
      </c>
      <c r="D31" s="53"/>
      <c r="E31" s="51">
        <v>65</v>
      </c>
      <c r="F31" s="53">
        <f t="shared" si="0"/>
        <v>4875</v>
      </c>
      <c r="G31" s="53"/>
      <c r="H31" s="53">
        <f>H30</f>
        <v>277.60000000000002</v>
      </c>
      <c r="I31" s="54">
        <f t="shared" si="1"/>
        <v>-1866.6882882882883</v>
      </c>
      <c r="J31" s="55"/>
    </row>
    <row r="32" spans="1:10">
      <c r="A32" s="55" t="s">
        <v>51</v>
      </c>
      <c r="B32" s="57">
        <v>11359</v>
      </c>
      <c r="C32" s="51">
        <v>6</v>
      </c>
      <c r="D32" s="53"/>
      <c r="E32" s="51">
        <v>45</v>
      </c>
      <c r="F32" s="53">
        <f t="shared" si="0"/>
        <v>3375</v>
      </c>
      <c r="G32" s="53"/>
      <c r="H32" s="53">
        <f>H31</f>
        <v>277.60000000000002</v>
      </c>
      <c r="I32" s="54">
        <f t="shared" si="1"/>
        <v>-3366.6882882882887</v>
      </c>
      <c r="J32" s="55"/>
    </row>
    <row r="33" spans="1:10">
      <c r="A33" s="55" t="s">
        <v>218</v>
      </c>
      <c r="B33" s="57">
        <v>38254</v>
      </c>
      <c r="C33" s="51">
        <v>6</v>
      </c>
      <c r="D33" s="53"/>
      <c r="E33" s="51">
        <v>62</v>
      </c>
      <c r="F33" s="53">
        <f t="shared" si="0"/>
        <v>4650</v>
      </c>
      <c r="G33" s="53"/>
      <c r="H33" s="53">
        <f>H32</f>
        <v>277.60000000000002</v>
      </c>
      <c r="I33" s="54">
        <f t="shared" si="1"/>
        <v>-2091.6882882882883</v>
      </c>
      <c r="J33" s="55"/>
    </row>
    <row r="34" spans="1:10">
      <c r="A34" s="24" t="s">
        <v>96</v>
      </c>
      <c r="B34" s="50">
        <v>39622</v>
      </c>
      <c r="C34" s="30">
        <v>7</v>
      </c>
      <c r="D34" s="32">
        <v>10000</v>
      </c>
      <c r="E34" s="30"/>
      <c r="F34" s="32">
        <f t="shared" si="0"/>
        <v>10000</v>
      </c>
      <c r="G34" s="32">
        <v>1481</v>
      </c>
      <c r="H34" s="32">
        <f>G34/5</f>
        <v>296.2</v>
      </c>
      <c r="I34" s="25">
        <f t="shared" si="1"/>
        <v>3276.9117117117121</v>
      </c>
      <c r="J34" s="24"/>
    </row>
    <row r="35" spans="1:10">
      <c r="A35" s="60" t="s">
        <v>54</v>
      </c>
      <c r="B35" s="57">
        <v>11493</v>
      </c>
      <c r="C35" s="51">
        <v>7</v>
      </c>
      <c r="D35" s="53"/>
      <c r="E35" s="51">
        <v>90</v>
      </c>
      <c r="F35" s="53">
        <f t="shared" si="0"/>
        <v>6750</v>
      </c>
      <c r="G35" s="53"/>
      <c r="H35" s="53">
        <f>H34</f>
        <v>296.2</v>
      </c>
      <c r="I35" s="54">
        <f t="shared" si="1"/>
        <v>26.911711711711177</v>
      </c>
      <c r="J35" s="55"/>
    </row>
    <row r="36" spans="1:10">
      <c r="A36" s="55" t="s">
        <v>109</v>
      </c>
      <c r="B36" s="57">
        <v>1992</v>
      </c>
      <c r="C36" s="51">
        <v>7</v>
      </c>
      <c r="D36" s="53"/>
      <c r="E36" s="51">
        <v>96</v>
      </c>
      <c r="F36" s="53">
        <f t="shared" ref="F36:F67" si="2">(E36*75)+D36</f>
        <v>7200</v>
      </c>
      <c r="G36" s="53"/>
      <c r="H36" s="53">
        <f>H35</f>
        <v>296.2</v>
      </c>
      <c r="I36" s="54">
        <f t="shared" ref="I36:I67" si="3">F36+H36-$I$116</f>
        <v>476.91171171171118</v>
      </c>
      <c r="J36" s="55"/>
    </row>
    <row r="37" spans="1:10">
      <c r="A37" s="55" t="s">
        <v>212</v>
      </c>
      <c r="B37" s="57">
        <v>11559</v>
      </c>
      <c r="C37" s="51">
        <v>7</v>
      </c>
      <c r="D37" s="53"/>
      <c r="E37" s="51">
        <v>84</v>
      </c>
      <c r="F37" s="53">
        <f t="shared" si="2"/>
        <v>6300</v>
      </c>
      <c r="G37" s="53"/>
      <c r="H37" s="53">
        <f>H36</f>
        <v>296.2</v>
      </c>
      <c r="I37" s="54">
        <f t="shared" si="3"/>
        <v>-423.08828828828882</v>
      </c>
      <c r="J37" s="55"/>
    </row>
    <row r="38" spans="1:10">
      <c r="A38" s="55" t="s">
        <v>185</v>
      </c>
      <c r="B38" s="57">
        <v>11362</v>
      </c>
      <c r="C38" s="51">
        <v>7</v>
      </c>
      <c r="D38" s="53"/>
      <c r="E38" s="51">
        <v>123</v>
      </c>
      <c r="F38" s="53">
        <f t="shared" si="2"/>
        <v>9225</v>
      </c>
      <c r="G38" s="53"/>
      <c r="H38" s="53">
        <f>H37</f>
        <v>296.2</v>
      </c>
      <c r="I38" s="54">
        <f t="shared" si="3"/>
        <v>2501.9117117117121</v>
      </c>
      <c r="J38" s="55"/>
    </row>
    <row r="39" spans="1:10">
      <c r="A39" s="24" t="s">
        <v>158</v>
      </c>
      <c r="B39" s="50">
        <v>26679</v>
      </c>
      <c r="C39" s="30">
        <v>8</v>
      </c>
      <c r="D39" s="32">
        <v>10000</v>
      </c>
      <c r="E39" s="30"/>
      <c r="F39" s="32">
        <f t="shared" si="2"/>
        <v>10000</v>
      </c>
      <c r="G39" s="32">
        <v>966</v>
      </c>
      <c r="H39" s="32">
        <f>G39/5</f>
        <v>193.2</v>
      </c>
      <c r="I39" s="25">
        <f t="shared" si="3"/>
        <v>3173.9117117117121</v>
      </c>
      <c r="J39" s="33"/>
    </row>
    <row r="40" spans="1:10">
      <c r="A40" s="60" t="s">
        <v>195</v>
      </c>
      <c r="B40" s="57">
        <v>11490</v>
      </c>
      <c r="C40" s="51">
        <v>8</v>
      </c>
      <c r="D40" s="53"/>
      <c r="E40" s="51">
        <v>63</v>
      </c>
      <c r="F40" s="53">
        <f t="shared" si="2"/>
        <v>4725</v>
      </c>
      <c r="G40" s="53"/>
      <c r="H40" s="53">
        <f>H39</f>
        <v>193.2</v>
      </c>
      <c r="I40" s="54">
        <f t="shared" si="3"/>
        <v>-2101.0882882882888</v>
      </c>
      <c r="J40" s="55"/>
    </row>
    <row r="41" spans="1:10">
      <c r="A41" s="55" t="s">
        <v>30</v>
      </c>
      <c r="B41" s="57">
        <v>28344</v>
      </c>
      <c r="C41" s="51">
        <v>8</v>
      </c>
      <c r="D41" s="53"/>
      <c r="E41" s="51">
        <v>120</v>
      </c>
      <c r="F41" s="53">
        <f t="shared" si="2"/>
        <v>9000</v>
      </c>
      <c r="G41" s="53"/>
      <c r="H41" s="53">
        <f>H40</f>
        <v>193.2</v>
      </c>
      <c r="I41" s="54">
        <f t="shared" si="3"/>
        <v>2173.9117117117121</v>
      </c>
      <c r="J41" s="55"/>
    </row>
    <row r="42" spans="1:10">
      <c r="A42" s="60" t="s">
        <v>95</v>
      </c>
      <c r="B42" s="57">
        <v>44209</v>
      </c>
      <c r="C42" s="51">
        <v>8</v>
      </c>
      <c r="D42" s="53"/>
      <c r="E42" s="51">
        <v>4</v>
      </c>
      <c r="F42" s="53">
        <f t="shared" si="2"/>
        <v>300</v>
      </c>
      <c r="G42" s="53"/>
      <c r="H42" s="53">
        <f>H41</f>
        <v>193.2</v>
      </c>
      <c r="I42" s="54">
        <f t="shared" si="3"/>
        <v>-6526.0882882882888</v>
      </c>
      <c r="J42" s="55"/>
    </row>
    <row r="43" spans="1:10">
      <c r="A43" s="55" t="s">
        <v>88</v>
      </c>
      <c r="B43" s="57">
        <v>21667</v>
      </c>
      <c r="C43" s="51">
        <v>8</v>
      </c>
      <c r="D43" s="53"/>
      <c r="E43" s="51">
        <v>97</v>
      </c>
      <c r="F43" s="53">
        <f t="shared" si="2"/>
        <v>7275</v>
      </c>
      <c r="G43" s="53"/>
      <c r="H43" s="53">
        <f>H42</f>
        <v>193.2</v>
      </c>
      <c r="I43" s="54">
        <f t="shared" si="3"/>
        <v>448.91171171171118</v>
      </c>
      <c r="J43" s="55"/>
    </row>
    <row r="44" spans="1:10">
      <c r="A44" s="36" t="s">
        <v>97</v>
      </c>
      <c r="B44" s="50">
        <v>1772</v>
      </c>
      <c r="C44" s="30">
        <v>9</v>
      </c>
      <c r="D44" s="32">
        <v>10000</v>
      </c>
      <c r="E44" s="30"/>
      <c r="F44" s="32">
        <f t="shared" si="2"/>
        <v>10000</v>
      </c>
      <c r="G44" s="32">
        <v>750</v>
      </c>
      <c r="H44" s="32">
        <f>G44/5</f>
        <v>150</v>
      </c>
      <c r="I44" s="25">
        <f t="shared" si="3"/>
        <v>3130.7117117117114</v>
      </c>
      <c r="J44" s="24"/>
    </row>
    <row r="45" spans="1:10">
      <c r="A45" s="60" t="s">
        <v>42</v>
      </c>
      <c r="B45" s="57">
        <v>11240</v>
      </c>
      <c r="C45" s="51">
        <v>9</v>
      </c>
      <c r="D45" s="53"/>
      <c r="E45" s="51">
        <v>35</v>
      </c>
      <c r="F45" s="53">
        <f t="shared" si="2"/>
        <v>2625</v>
      </c>
      <c r="G45" s="53"/>
      <c r="H45" s="53">
        <f>H44</f>
        <v>150</v>
      </c>
      <c r="I45" s="54">
        <f t="shared" si="3"/>
        <v>-4244.2882882882886</v>
      </c>
      <c r="J45" s="55"/>
    </row>
    <row r="46" spans="1:10">
      <c r="A46" s="61" t="s">
        <v>72</v>
      </c>
      <c r="B46" s="57">
        <v>29197</v>
      </c>
      <c r="C46" s="51">
        <v>9</v>
      </c>
      <c r="D46" s="53"/>
      <c r="E46" s="51">
        <v>75</v>
      </c>
      <c r="F46" s="53">
        <f t="shared" si="2"/>
        <v>5625</v>
      </c>
      <c r="G46" s="53"/>
      <c r="H46" s="53">
        <f>H45</f>
        <v>150</v>
      </c>
      <c r="I46" s="54">
        <f t="shared" si="3"/>
        <v>-1244.2882882882886</v>
      </c>
      <c r="J46" s="55"/>
    </row>
    <row r="47" spans="1:10">
      <c r="A47" s="60" t="s">
        <v>69</v>
      </c>
      <c r="B47" s="57">
        <v>11243</v>
      </c>
      <c r="C47" s="51">
        <v>9</v>
      </c>
      <c r="D47" s="53"/>
      <c r="E47" s="51">
        <v>28</v>
      </c>
      <c r="F47" s="53">
        <f t="shared" si="2"/>
        <v>2100</v>
      </c>
      <c r="G47" s="53"/>
      <c r="H47" s="53">
        <f>H46</f>
        <v>150</v>
      </c>
      <c r="I47" s="54">
        <f t="shared" si="3"/>
        <v>-4769.2882882882886</v>
      </c>
      <c r="J47" s="55"/>
    </row>
    <row r="48" spans="1:10">
      <c r="A48" s="55" t="s">
        <v>44</v>
      </c>
      <c r="B48" s="57">
        <v>3344</v>
      </c>
      <c r="C48" s="51">
        <v>9</v>
      </c>
      <c r="D48" s="53"/>
      <c r="E48" s="51">
        <v>74</v>
      </c>
      <c r="F48" s="53">
        <f t="shared" si="2"/>
        <v>5550</v>
      </c>
      <c r="G48" s="53"/>
      <c r="H48" s="53">
        <f>H47</f>
        <v>150</v>
      </c>
      <c r="I48" s="54">
        <f t="shared" si="3"/>
        <v>-1319.2882882882886</v>
      </c>
      <c r="J48" s="55"/>
    </row>
    <row r="49" spans="1:10">
      <c r="A49" s="37" t="s">
        <v>217</v>
      </c>
      <c r="B49" s="50">
        <v>3860</v>
      </c>
      <c r="C49" s="30">
        <v>10</v>
      </c>
      <c r="D49" s="32">
        <v>6000</v>
      </c>
      <c r="E49" s="30"/>
      <c r="F49" s="32">
        <f t="shared" si="2"/>
        <v>6000</v>
      </c>
      <c r="G49" s="32">
        <v>500</v>
      </c>
      <c r="H49" s="32">
        <f>G49/4</f>
        <v>125</v>
      </c>
      <c r="I49" s="25">
        <f t="shared" si="3"/>
        <v>-894.28828828828864</v>
      </c>
      <c r="J49" s="24"/>
    </row>
    <row r="50" spans="1:10">
      <c r="A50" s="55" t="s">
        <v>125</v>
      </c>
      <c r="B50" s="57">
        <v>40516</v>
      </c>
      <c r="C50" s="51">
        <v>10</v>
      </c>
      <c r="D50" s="53"/>
      <c r="E50" s="51">
        <v>128</v>
      </c>
      <c r="F50" s="53">
        <f t="shared" si="2"/>
        <v>9600</v>
      </c>
      <c r="G50" s="53"/>
      <c r="H50" s="53">
        <f>H49</f>
        <v>125</v>
      </c>
      <c r="I50" s="54">
        <f t="shared" si="3"/>
        <v>2705.7117117117114</v>
      </c>
      <c r="J50" s="55"/>
    </row>
    <row r="51" spans="1:10">
      <c r="A51" s="55" t="s">
        <v>94</v>
      </c>
      <c r="B51" s="57">
        <v>11467</v>
      </c>
      <c r="C51" s="51">
        <v>10</v>
      </c>
      <c r="D51" s="53"/>
      <c r="E51" s="51">
        <v>62</v>
      </c>
      <c r="F51" s="53">
        <f t="shared" si="2"/>
        <v>4650</v>
      </c>
      <c r="G51" s="53"/>
      <c r="H51" s="53">
        <f>H50</f>
        <v>125</v>
      </c>
      <c r="I51" s="54">
        <f t="shared" si="3"/>
        <v>-2244.2882882882886</v>
      </c>
      <c r="J51" s="55"/>
    </row>
    <row r="52" spans="1:10">
      <c r="A52" s="55" t="s">
        <v>129</v>
      </c>
      <c r="B52" s="57">
        <v>2658</v>
      </c>
      <c r="C52" s="51">
        <v>10</v>
      </c>
      <c r="D52" s="53"/>
      <c r="E52" s="51">
        <v>58</v>
      </c>
      <c r="F52" s="53">
        <f t="shared" si="2"/>
        <v>4350</v>
      </c>
      <c r="G52" s="53"/>
      <c r="H52" s="53">
        <f>H51</f>
        <v>125</v>
      </c>
      <c r="I52" s="54">
        <f t="shared" si="3"/>
        <v>-2544.2882882882886</v>
      </c>
      <c r="J52" s="55"/>
    </row>
    <row r="53" spans="1:10">
      <c r="A53" s="36" t="s">
        <v>84</v>
      </c>
      <c r="B53" s="50">
        <v>1526</v>
      </c>
      <c r="C53" s="30">
        <v>11</v>
      </c>
      <c r="D53" s="32">
        <v>6000</v>
      </c>
      <c r="E53" s="30"/>
      <c r="F53" s="32">
        <f t="shared" si="2"/>
        <v>6000</v>
      </c>
      <c r="G53" s="32">
        <v>978</v>
      </c>
      <c r="H53" s="32">
        <f>G53/4</f>
        <v>244.5</v>
      </c>
      <c r="I53" s="25">
        <f t="shared" si="3"/>
        <v>-774.78828828828864</v>
      </c>
      <c r="J53" s="24"/>
    </row>
    <row r="54" spans="1:10">
      <c r="A54" s="55" t="s">
        <v>204</v>
      </c>
      <c r="B54" s="57">
        <v>11327</v>
      </c>
      <c r="C54" s="51">
        <v>11</v>
      </c>
      <c r="D54" s="53"/>
      <c r="E54" s="51">
        <v>6</v>
      </c>
      <c r="F54" s="53">
        <f t="shared" si="2"/>
        <v>450</v>
      </c>
      <c r="G54" s="53"/>
      <c r="H54" s="53">
        <f>H53</f>
        <v>244.5</v>
      </c>
      <c r="I54" s="54">
        <f t="shared" si="3"/>
        <v>-6324.7882882882886</v>
      </c>
      <c r="J54" s="55"/>
    </row>
    <row r="55" spans="1:10">
      <c r="A55" s="55" t="s">
        <v>223</v>
      </c>
      <c r="B55" s="57">
        <v>11297</v>
      </c>
      <c r="C55" s="51">
        <v>11</v>
      </c>
      <c r="D55" s="53"/>
      <c r="E55" s="51">
        <v>47</v>
      </c>
      <c r="F55" s="53">
        <f t="shared" si="2"/>
        <v>3525</v>
      </c>
      <c r="G55" s="53"/>
      <c r="H55" s="53">
        <f>H54</f>
        <v>244.5</v>
      </c>
      <c r="I55" s="54">
        <f t="shared" si="3"/>
        <v>-3249.7882882882886</v>
      </c>
      <c r="J55" s="55"/>
    </row>
    <row r="56" spans="1:10">
      <c r="A56" s="60" t="s">
        <v>222</v>
      </c>
      <c r="B56" s="57">
        <v>11555</v>
      </c>
      <c r="C56" s="51">
        <v>11</v>
      </c>
      <c r="D56" s="53"/>
      <c r="E56" s="51">
        <v>74</v>
      </c>
      <c r="F56" s="53">
        <f t="shared" si="2"/>
        <v>5550</v>
      </c>
      <c r="G56" s="53"/>
      <c r="H56" s="53">
        <f>H55</f>
        <v>244.5</v>
      </c>
      <c r="I56" s="54">
        <f t="shared" si="3"/>
        <v>-1224.7882882882886</v>
      </c>
      <c r="J56" s="55"/>
    </row>
    <row r="57" spans="1:10">
      <c r="A57" s="24" t="s">
        <v>177</v>
      </c>
      <c r="B57" s="50">
        <v>11393</v>
      </c>
      <c r="C57" s="30">
        <v>12</v>
      </c>
      <c r="D57" s="32">
        <v>6000</v>
      </c>
      <c r="E57" s="30"/>
      <c r="F57" s="32">
        <f t="shared" si="2"/>
        <v>6000</v>
      </c>
      <c r="G57" s="32">
        <v>4339</v>
      </c>
      <c r="H57" s="32">
        <f>G57/4</f>
        <v>1084.75</v>
      </c>
      <c r="I57" s="25">
        <f t="shared" si="3"/>
        <v>65.461711711711359</v>
      </c>
      <c r="J57" s="24"/>
    </row>
    <row r="58" spans="1:10">
      <c r="A58" s="55" t="s">
        <v>220</v>
      </c>
      <c r="B58" s="57">
        <v>11297</v>
      </c>
      <c r="C58" s="51">
        <v>12</v>
      </c>
      <c r="D58" s="53"/>
      <c r="E58" s="51">
        <v>70</v>
      </c>
      <c r="F58" s="53">
        <f t="shared" si="2"/>
        <v>5250</v>
      </c>
      <c r="G58" s="53"/>
      <c r="H58" s="53">
        <f>H57</f>
        <v>1084.75</v>
      </c>
      <c r="I58" s="54">
        <f t="shared" si="3"/>
        <v>-684.53828828828864</v>
      </c>
      <c r="J58" s="55"/>
    </row>
    <row r="59" spans="1:10">
      <c r="A59" s="60" t="s">
        <v>179</v>
      </c>
      <c r="B59" s="57">
        <v>11270</v>
      </c>
      <c r="C59" s="51">
        <v>12</v>
      </c>
      <c r="D59" s="53"/>
      <c r="E59" s="51">
        <v>72</v>
      </c>
      <c r="F59" s="53">
        <f t="shared" si="2"/>
        <v>5400</v>
      </c>
      <c r="G59" s="53"/>
      <c r="H59" s="53">
        <f>H58</f>
        <v>1084.75</v>
      </c>
      <c r="I59" s="54">
        <f t="shared" si="3"/>
        <v>-534.53828828828864</v>
      </c>
      <c r="J59" s="55"/>
    </row>
    <row r="60" spans="1:10">
      <c r="A60" s="61" t="s">
        <v>215</v>
      </c>
      <c r="B60" s="57">
        <v>3518</v>
      </c>
      <c r="C60" s="51">
        <v>12</v>
      </c>
      <c r="D60" s="53"/>
      <c r="E60" s="51">
        <v>81</v>
      </c>
      <c r="F60" s="53">
        <f t="shared" si="2"/>
        <v>6075</v>
      </c>
      <c r="G60" s="53"/>
      <c r="H60" s="53">
        <f>H59</f>
        <v>1084.75</v>
      </c>
      <c r="I60" s="54">
        <f t="shared" si="3"/>
        <v>140.46171171171136</v>
      </c>
      <c r="J60" s="55"/>
    </row>
    <row r="61" spans="1:10">
      <c r="A61" s="38" t="s">
        <v>37</v>
      </c>
      <c r="B61" s="31">
        <v>11507</v>
      </c>
      <c r="C61" s="30">
        <v>13</v>
      </c>
      <c r="D61" s="32">
        <v>10000</v>
      </c>
      <c r="E61" s="30"/>
      <c r="F61" s="32">
        <f t="shared" si="2"/>
        <v>10000</v>
      </c>
      <c r="G61" s="32">
        <v>4193</v>
      </c>
      <c r="H61" s="32">
        <f>G61/5</f>
        <v>838.6</v>
      </c>
      <c r="I61" s="25">
        <f t="shared" si="3"/>
        <v>3819.3117117117117</v>
      </c>
      <c r="J61" s="33"/>
    </row>
    <row r="62" spans="1:10">
      <c r="A62" s="55" t="s">
        <v>214</v>
      </c>
      <c r="B62" s="57">
        <v>11309</v>
      </c>
      <c r="C62" s="51">
        <v>13</v>
      </c>
      <c r="D62" s="53"/>
      <c r="E62" s="51">
        <v>107</v>
      </c>
      <c r="F62" s="53">
        <f t="shared" si="2"/>
        <v>8025</v>
      </c>
      <c r="G62" s="53"/>
      <c r="H62" s="53">
        <f>H61</f>
        <v>838.6</v>
      </c>
      <c r="I62" s="54">
        <f t="shared" si="3"/>
        <v>1844.3117117117117</v>
      </c>
      <c r="J62" s="55"/>
    </row>
    <row r="63" spans="1:10">
      <c r="A63" s="60" t="s">
        <v>189</v>
      </c>
      <c r="B63" s="57">
        <v>11485</v>
      </c>
      <c r="C63" s="51">
        <v>13</v>
      </c>
      <c r="D63" s="53"/>
      <c r="E63" s="51">
        <v>40</v>
      </c>
      <c r="F63" s="53">
        <f t="shared" si="2"/>
        <v>3000</v>
      </c>
      <c r="G63" s="53"/>
      <c r="H63" s="53">
        <f>H62</f>
        <v>838.6</v>
      </c>
      <c r="I63" s="54">
        <f t="shared" si="3"/>
        <v>-3180.6882882882887</v>
      </c>
      <c r="J63" s="55"/>
    </row>
    <row r="64" spans="1:10">
      <c r="A64" s="61" t="s">
        <v>90</v>
      </c>
      <c r="B64" s="57">
        <v>11489</v>
      </c>
      <c r="C64" s="51">
        <v>13</v>
      </c>
      <c r="D64" s="53"/>
      <c r="E64" s="51">
        <v>35</v>
      </c>
      <c r="F64" s="53">
        <f t="shared" si="2"/>
        <v>2625</v>
      </c>
      <c r="G64" s="53"/>
      <c r="H64" s="53">
        <f>H63</f>
        <v>838.6</v>
      </c>
      <c r="I64" s="54">
        <f t="shared" si="3"/>
        <v>-3555.6882882882887</v>
      </c>
      <c r="J64" s="55"/>
    </row>
    <row r="65" spans="1:10">
      <c r="A65" s="55" t="s">
        <v>79</v>
      </c>
      <c r="B65" s="57">
        <v>2269</v>
      </c>
      <c r="C65" s="51">
        <v>13</v>
      </c>
      <c r="D65" s="53"/>
      <c r="E65" s="51">
        <v>68</v>
      </c>
      <c r="F65" s="53">
        <f t="shared" si="2"/>
        <v>5100</v>
      </c>
      <c r="G65" s="53"/>
      <c r="H65" s="53">
        <f>H64</f>
        <v>838.6</v>
      </c>
      <c r="I65" s="54">
        <f t="shared" si="3"/>
        <v>-1080.6882882882883</v>
      </c>
      <c r="J65" s="55"/>
    </row>
    <row r="66" spans="1:10">
      <c r="A66" s="37" t="s">
        <v>174</v>
      </c>
      <c r="B66" s="50">
        <v>20835</v>
      </c>
      <c r="C66" s="30">
        <v>14</v>
      </c>
      <c r="D66" s="32">
        <v>6000</v>
      </c>
      <c r="E66" s="30"/>
      <c r="F66" s="32">
        <f t="shared" si="2"/>
        <v>6000</v>
      </c>
      <c r="G66" s="32">
        <v>2442</v>
      </c>
      <c r="H66" s="32">
        <f>G66/4</f>
        <v>610.5</v>
      </c>
      <c r="I66" s="25">
        <f t="shared" si="3"/>
        <v>-408.78828828828864</v>
      </c>
      <c r="J66" s="24"/>
    </row>
    <row r="67" spans="1:10">
      <c r="A67" s="55" t="s">
        <v>187</v>
      </c>
      <c r="B67" s="57">
        <v>40067</v>
      </c>
      <c r="C67" s="51">
        <v>14</v>
      </c>
      <c r="D67" s="53"/>
      <c r="E67" s="51">
        <v>9</v>
      </c>
      <c r="F67" s="53">
        <f t="shared" si="2"/>
        <v>675</v>
      </c>
      <c r="G67" s="53"/>
      <c r="H67" s="53">
        <f>H66</f>
        <v>610.5</v>
      </c>
      <c r="I67" s="54">
        <f t="shared" si="3"/>
        <v>-5733.7882882882886</v>
      </c>
      <c r="J67" s="55"/>
    </row>
    <row r="68" spans="1:10">
      <c r="A68" s="55" t="s">
        <v>201</v>
      </c>
      <c r="B68" s="57">
        <v>11382</v>
      </c>
      <c r="C68" s="51">
        <v>14</v>
      </c>
      <c r="D68" s="53"/>
      <c r="E68" s="51">
        <v>50</v>
      </c>
      <c r="F68" s="53">
        <f t="shared" ref="F68:F99" si="4">(E68*75)+D68</f>
        <v>3750</v>
      </c>
      <c r="G68" s="53"/>
      <c r="H68" s="53">
        <f>H67</f>
        <v>610.5</v>
      </c>
      <c r="I68" s="54">
        <f t="shared" ref="I68:I99" si="5">F68+H68-$I$116</f>
        <v>-2658.7882882882886</v>
      </c>
      <c r="J68" s="55"/>
    </row>
    <row r="69" spans="1:10">
      <c r="A69" s="62" t="s">
        <v>17</v>
      </c>
      <c r="B69" s="57">
        <v>4337</v>
      </c>
      <c r="C69" s="51">
        <v>14</v>
      </c>
      <c r="D69" s="53"/>
      <c r="E69" s="51">
        <v>91</v>
      </c>
      <c r="F69" s="53">
        <f t="shared" si="4"/>
        <v>6825</v>
      </c>
      <c r="G69" s="53"/>
      <c r="H69" s="53">
        <f>H68</f>
        <v>610.5</v>
      </c>
      <c r="I69" s="54">
        <f t="shared" si="5"/>
        <v>416.21171171171136</v>
      </c>
      <c r="J69" s="55"/>
    </row>
    <row r="70" spans="1:10">
      <c r="A70" s="38" t="s">
        <v>182</v>
      </c>
      <c r="B70" s="31">
        <v>2509</v>
      </c>
      <c r="C70" s="30">
        <v>15</v>
      </c>
      <c r="D70" s="32">
        <v>10000</v>
      </c>
      <c r="E70" s="30"/>
      <c r="F70" s="32">
        <f t="shared" si="4"/>
        <v>10000</v>
      </c>
      <c r="G70" s="32">
        <v>2657</v>
      </c>
      <c r="H70" s="32">
        <f>G70/5</f>
        <v>531.4</v>
      </c>
      <c r="I70" s="25">
        <f t="shared" si="5"/>
        <v>3512.111711711711</v>
      </c>
      <c r="J70" s="33"/>
    </row>
    <row r="71" spans="1:10">
      <c r="A71" s="60" t="s">
        <v>171</v>
      </c>
      <c r="B71" s="57">
        <v>37634</v>
      </c>
      <c r="C71" s="51">
        <v>15</v>
      </c>
      <c r="D71" s="53"/>
      <c r="E71" s="51">
        <v>66</v>
      </c>
      <c r="F71" s="53">
        <f t="shared" si="4"/>
        <v>4950</v>
      </c>
      <c r="G71" s="53"/>
      <c r="H71" s="53">
        <f>H70</f>
        <v>531.4</v>
      </c>
      <c r="I71" s="54">
        <f t="shared" si="5"/>
        <v>-1537.888288288289</v>
      </c>
      <c r="J71" s="55"/>
    </row>
    <row r="72" spans="1:10">
      <c r="A72" s="60" t="s">
        <v>136</v>
      </c>
      <c r="B72" s="57">
        <v>37170</v>
      </c>
      <c r="C72" s="51">
        <v>15</v>
      </c>
      <c r="D72" s="53"/>
      <c r="E72" s="51">
        <v>146</v>
      </c>
      <c r="F72" s="53">
        <f t="shared" si="4"/>
        <v>10950</v>
      </c>
      <c r="G72" s="53"/>
      <c r="H72" s="53">
        <f>H71</f>
        <v>531.4</v>
      </c>
      <c r="I72" s="54">
        <f t="shared" si="5"/>
        <v>4462.111711711711</v>
      </c>
      <c r="J72" s="55"/>
    </row>
    <row r="73" spans="1:10">
      <c r="A73" s="55" t="s">
        <v>111</v>
      </c>
      <c r="B73" s="57">
        <v>26059</v>
      </c>
      <c r="C73" s="51">
        <v>15</v>
      </c>
      <c r="D73" s="53"/>
      <c r="E73" s="51">
        <v>47</v>
      </c>
      <c r="F73" s="53">
        <f t="shared" si="4"/>
        <v>3525</v>
      </c>
      <c r="G73" s="53"/>
      <c r="H73" s="53">
        <f>H72</f>
        <v>531.4</v>
      </c>
      <c r="I73" s="54">
        <f t="shared" si="5"/>
        <v>-2962.8882882882885</v>
      </c>
      <c r="J73" s="55"/>
    </row>
    <row r="74" spans="1:10">
      <c r="A74" s="63" t="s">
        <v>170</v>
      </c>
      <c r="B74" s="57">
        <v>2286</v>
      </c>
      <c r="C74" s="51">
        <v>15</v>
      </c>
      <c r="D74" s="53"/>
      <c r="E74" s="51">
        <v>17</v>
      </c>
      <c r="F74" s="53">
        <f t="shared" si="4"/>
        <v>1275</v>
      </c>
      <c r="G74" s="53"/>
      <c r="H74" s="53">
        <f>H73</f>
        <v>531.4</v>
      </c>
      <c r="I74" s="54">
        <f t="shared" si="5"/>
        <v>-5212.8882882882881</v>
      </c>
      <c r="J74" s="55"/>
    </row>
    <row r="75" spans="1:10">
      <c r="A75" s="24" t="s">
        <v>23</v>
      </c>
      <c r="B75" s="50">
        <v>11298</v>
      </c>
      <c r="C75" s="30">
        <v>16</v>
      </c>
      <c r="D75" s="32">
        <v>10000</v>
      </c>
      <c r="E75" s="30"/>
      <c r="F75" s="32">
        <f t="shared" si="4"/>
        <v>10000</v>
      </c>
      <c r="G75" s="32">
        <v>1590</v>
      </c>
      <c r="H75" s="32">
        <f>G75/5</f>
        <v>318</v>
      </c>
      <c r="I75" s="25">
        <f t="shared" si="5"/>
        <v>3298.7117117117114</v>
      </c>
      <c r="J75" s="24"/>
    </row>
    <row r="76" spans="1:10">
      <c r="A76" s="55" t="s">
        <v>149</v>
      </c>
      <c r="B76" s="57">
        <v>11306</v>
      </c>
      <c r="C76" s="51">
        <v>16</v>
      </c>
      <c r="D76" s="53"/>
      <c r="E76" s="51">
        <v>14</v>
      </c>
      <c r="F76" s="53">
        <f t="shared" si="4"/>
        <v>1050</v>
      </c>
      <c r="G76" s="53"/>
      <c r="H76" s="53">
        <f>H75</f>
        <v>318</v>
      </c>
      <c r="I76" s="54">
        <f t="shared" si="5"/>
        <v>-5651.2882882882886</v>
      </c>
      <c r="J76" s="55"/>
    </row>
    <row r="77" spans="1:10">
      <c r="A77" s="60" t="s">
        <v>74</v>
      </c>
      <c r="B77" s="57">
        <v>11342</v>
      </c>
      <c r="C77" s="51">
        <v>16</v>
      </c>
      <c r="D77" s="53"/>
      <c r="E77" s="51">
        <v>24</v>
      </c>
      <c r="F77" s="53">
        <f t="shared" si="4"/>
        <v>1800</v>
      </c>
      <c r="G77" s="53"/>
      <c r="H77" s="53">
        <f>H76</f>
        <v>318</v>
      </c>
      <c r="I77" s="54">
        <f t="shared" si="5"/>
        <v>-4901.2882882882886</v>
      </c>
      <c r="J77" s="55"/>
    </row>
    <row r="78" spans="1:10">
      <c r="A78" s="55" t="s">
        <v>137</v>
      </c>
      <c r="B78" s="57">
        <v>2292</v>
      </c>
      <c r="C78" s="51">
        <v>16</v>
      </c>
      <c r="D78" s="53"/>
      <c r="E78" s="51">
        <v>81</v>
      </c>
      <c r="F78" s="53">
        <f t="shared" si="4"/>
        <v>6075</v>
      </c>
      <c r="G78" s="53"/>
      <c r="H78" s="53">
        <f>H77</f>
        <v>318</v>
      </c>
      <c r="I78" s="54">
        <f t="shared" si="5"/>
        <v>-626.28828828828864</v>
      </c>
      <c r="J78" s="55"/>
    </row>
    <row r="79" spans="1:10">
      <c r="A79" s="60" t="s">
        <v>190</v>
      </c>
      <c r="B79" s="57">
        <v>29318</v>
      </c>
      <c r="C79" s="51">
        <v>16</v>
      </c>
      <c r="D79" s="53"/>
      <c r="E79" s="51">
        <v>53</v>
      </c>
      <c r="F79" s="53">
        <f t="shared" si="4"/>
        <v>3975</v>
      </c>
      <c r="G79" s="53"/>
      <c r="H79" s="53">
        <f>H78</f>
        <v>318</v>
      </c>
      <c r="I79" s="54">
        <f t="shared" si="5"/>
        <v>-2726.2882882882886</v>
      </c>
      <c r="J79" s="55"/>
    </row>
    <row r="80" spans="1:10">
      <c r="A80" s="37" t="s">
        <v>27</v>
      </c>
      <c r="B80" s="50">
        <v>40696</v>
      </c>
      <c r="C80" s="30">
        <v>17</v>
      </c>
      <c r="D80" s="32">
        <v>10000</v>
      </c>
      <c r="E80" s="30"/>
      <c r="F80" s="32">
        <f t="shared" si="4"/>
        <v>10000</v>
      </c>
      <c r="G80" s="32">
        <v>1201</v>
      </c>
      <c r="H80" s="32">
        <f>G80/5</f>
        <v>240.2</v>
      </c>
      <c r="I80" s="25">
        <f t="shared" si="5"/>
        <v>3220.9117117117121</v>
      </c>
      <c r="J80" s="24"/>
    </row>
    <row r="81" spans="1:10">
      <c r="A81" s="55" t="s">
        <v>178</v>
      </c>
      <c r="B81" s="57">
        <v>2167</v>
      </c>
      <c r="C81" s="51">
        <v>17</v>
      </c>
      <c r="D81" s="53"/>
      <c r="E81" s="51">
        <v>40</v>
      </c>
      <c r="F81" s="53">
        <f t="shared" si="4"/>
        <v>3000</v>
      </c>
      <c r="G81" s="53"/>
      <c r="H81" s="53">
        <f>H80</f>
        <v>240.2</v>
      </c>
      <c r="I81" s="54">
        <f t="shared" si="5"/>
        <v>-3779.0882882882888</v>
      </c>
      <c r="J81" s="55"/>
    </row>
    <row r="82" spans="1:10">
      <c r="A82" s="60" t="s">
        <v>50</v>
      </c>
      <c r="B82" s="57">
        <v>37257</v>
      </c>
      <c r="C82" s="51">
        <v>17</v>
      </c>
      <c r="D82" s="53"/>
      <c r="E82" s="51">
        <v>58</v>
      </c>
      <c r="F82" s="53">
        <f t="shared" si="4"/>
        <v>4350</v>
      </c>
      <c r="G82" s="53"/>
      <c r="H82" s="53">
        <f>H81</f>
        <v>240.2</v>
      </c>
      <c r="I82" s="54">
        <f t="shared" si="5"/>
        <v>-2429.0882882882888</v>
      </c>
      <c r="J82" s="55"/>
    </row>
    <row r="83" spans="1:10">
      <c r="A83" s="60" t="s">
        <v>216</v>
      </c>
      <c r="B83" s="57">
        <v>38614</v>
      </c>
      <c r="C83" s="51">
        <v>17</v>
      </c>
      <c r="D83" s="53"/>
      <c r="E83" s="51">
        <v>316</v>
      </c>
      <c r="F83" s="53">
        <f>(E83*150)+D83</f>
        <v>47400</v>
      </c>
      <c r="G83" s="53"/>
      <c r="H83" s="53">
        <f>H82</f>
        <v>240.2</v>
      </c>
      <c r="I83" s="54">
        <f t="shared" si="5"/>
        <v>40620.911711711706</v>
      </c>
      <c r="J83" s="55"/>
    </row>
    <row r="84" spans="1:10">
      <c r="A84" s="60" t="s">
        <v>221</v>
      </c>
      <c r="B84" s="57">
        <v>11553</v>
      </c>
      <c r="C84" s="51">
        <v>17</v>
      </c>
      <c r="D84" s="53"/>
      <c r="E84" s="51">
        <v>91</v>
      </c>
      <c r="F84" s="53">
        <f t="shared" si="4"/>
        <v>6825</v>
      </c>
      <c r="G84" s="53"/>
      <c r="H84" s="53">
        <f>H83</f>
        <v>240.2</v>
      </c>
      <c r="I84" s="54">
        <f t="shared" si="5"/>
        <v>45.911711711711177</v>
      </c>
      <c r="J84" s="55"/>
    </row>
    <row r="85" spans="1:10">
      <c r="A85" s="37" t="s">
        <v>118</v>
      </c>
      <c r="B85" s="50">
        <v>11509</v>
      </c>
      <c r="C85" s="30">
        <v>18</v>
      </c>
      <c r="D85" s="32">
        <v>10000</v>
      </c>
      <c r="E85" s="30"/>
      <c r="F85" s="32">
        <f t="shared" si="4"/>
        <v>10000</v>
      </c>
      <c r="G85" s="32">
        <v>2504</v>
      </c>
      <c r="H85" s="32">
        <f>G85/5</f>
        <v>500.8</v>
      </c>
      <c r="I85" s="25">
        <f t="shared" si="5"/>
        <v>3481.5117117117106</v>
      </c>
      <c r="J85" s="24"/>
    </row>
    <row r="86" spans="1:10">
      <c r="A86" s="55" t="s">
        <v>176</v>
      </c>
      <c r="B86" s="57">
        <v>2271</v>
      </c>
      <c r="C86" s="51">
        <v>18</v>
      </c>
      <c r="D86" s="53"/>
      <c r="E86" s="51">
        <v>26</v>
      </c>
      <c r="F86" s="53">
        <f t="shared" si="4"/>
        <v>1950</v>
      </c>
      <c r="G86" s="53"/>
      <c r="H86" s="53">
        <f>H85</f>
        <v>500.8</v>
      </c>
      <c r="I86" s="54">
        <f t="shared" si="5"/>
        <v>-4568.4882882882885</v>
      </c>
      <c r="J86" s="55"/>
    </row>
    <row r="87" spans="1:10">
      <c r="A87" s="55" t="s">
        <v>188</v>
      </c>
      <c r="B87" s="57">
        <v>11557</v>
      </c>
      <c r="C87" s="51">
        <v>18</v>
      </c>
      <c r="D87" s="53"/>
      <c r="E87" s="51">
        <v>38</v>
      </c>
      <c r="F87" s="53">
        <f t="shared" si="4"/>
        <v>2850</v>
      </c>
      <c r="G87" s="53"/>
      <c r="H87" s="53">
        <f>H86</f>
        <v>500.8</v>
      </c>
      <c r="I87" s="54">
        <f t="shared" si="5"/>
        <v>-3668.4882882882885</v>
      </c>
      <c r="J87" s="55"/>
    </row>
    <row r="88" spans="1:10">
      <c r="A88" s="55" t="s">
        <v>160</v>
      </c>
      <c r="B88" s="57">
        <v>11456</v>
      </c>
      <c r="C88" s="51">
        <v>18</v>
      </c>
      <c r="D88" s="53"/>
      <c r="E88" s="51">
        <v>72</v>
      </c>
      <c r="F88" s="53">
        <f t="shared" si="4"/>
        <v>5400</v>
      </c>
      <c r="G88" s="53"/>
      <c r="H88" s="53">
        <f>H87</f>
        <v>500.8</v>
      </c>
      <c r="I88" s="54">
        <f t="shared" si="5"/>
        <v>-1118.4882882882885</v>
      </c>
      <c r="J88" s="55"/>
    </row>
    <row r="89" spans="1:10">
      <c r="A89" s="60" t="s">
        <v>53</v>
      </c>
      <c r="B89" s="57">
        <v>28212</v>
      </c>
      <c r="C89" s="51">
        <v>18</v>
      </c>
      <c r="D89" s="53"/>
      <c r="E89" s="51">
        <v>65</v>
      </c>
      <c r="F89" s="53">
        <f t="shared" si="4"/>
        <v>4875</v>
      </c>
      <c r="G89" s="53"/>
      <c r="H89" s="53">
        <f>H88</f>
        <v>500.8</v>
      </c>
      <c r="I89" s="54">
        <f t="shared" si="5"/>
        <v>-1643.4882882882885</v>
      </c>
      <c r="J89" s="55"/>
    </row>
    <row r="90" spans="1:10">
      <c r="A90" s="37" t="s">
        <v>181</v>
      </c>
      <c r="B90" s="50">
        <v>11270</v>
      </c>
      <c r="C90" s="30">
        <v>19</v>
      </c>
      <c r="D90" s="32">
        <v>10000</v>
      </c>
      <c r="E90" s="30"/>
      <c r="F90" s="32">
        <f t="shared" si="4"/>
        <v>10000</v>
      </c>
      <c r="G90" s="32">
        <v>1990</v>
      </c>
      <c r="H90" s="32">
        <f>G90/5</f>
        <v>398</v>
      </c>
      <c r="I90" s="25">
        <f t="shared" si="5"/>
        <v>3378.7117117117114</v>
      </c>
      <c r="J90" s="24"/>
    </row>
    <row r="91" spans="1:10">
      <c r="A91" s="62" t="s">
        <v>191</v>
      </c>
      <c r="B91" s="52">
        <v>1247</v>
      </c>
      <c r="C91" s="51">
        <v>19</v>
      </c>
      <c r="D91" s="53"/>
      <c r="E91" s="51">
        <v>93</v>
      </c>
      <c r="F91" s="53">
        <f t="shared" si="4"/>
        <v>6975</v>
      </c>
      <c r="G91" s="53"/>
      <c r="H91" s="53">
        <f>H90</f>
        <v>398</v>
      </c>
      <c r="I91" s="54">
        <f t="shared" si="5"/>
        <v>353.71171171171136</v>
      </c>
      <c r="J91" s="59"/>
    </row>
    <row r="92" spans="1:10">
      <c r="A92" s="55" t="s">
        <v>154</v>
      </c>
      <c r="B92" s="57">
        <v>26320</v>
      </c>
      <c r="C92" s="51">
        <v>19</v>
      </c>
      <c r="D92" s="53"/>
      <c r="E92" s="51">
        <v>52</v>
      </c>
      <c r="F92" s="53">
        <f t="shared" si="4"/>
        <v>3900</v>
      </c>
      <c r="G92" s="53"/>
      <c r="H92" s="53">
        <f>H91</f>
        <v>398</v>
      </c>
      <c r="I92" s="54">
        <f t="shared" si="5"/>
        <v>-2721.2882882882886</v>
      </c>
      <c r="J92" s="55"/>
    </row>
    <row r="93" spans="1:10">
      <c r="A93" s="60" t="s">
        <v>193</v>
      </c>
      <c r="B93" s="57">
        <v>11256</v>
      </c>
      <c r="C93" s="51">
        <v>19</v>
      </c>
      <c r="D93" s="53"/>
      <c r="E93" s="51">
        <v>8</v>
      </c>
      <c r="F93" s="53">
        <f t="shared" si="4"/>
        <v>600</v>
      </c>
      <c r="G93" s="53"/>
      <c r="H93" s="53">
        <f>H92</f>
        <v>398</v>
      </c>
      <c r="I93" s="54">
        <f t="shared" si="5"/>
        <v>-6021.2882882882886</v>
      </c>
      <c r="J93" s="55"/>
    </row>
    <row r="94" spans="1:10">
      <c r="A94" s="55" t="s">
        <v>22</v>
      </c>
      <c r="B94" s="57">
        <v>11482</v>
      </c>
      <c r="C94" s="51">
        <v>19</v>
      </c>
      <c r="D94" s="53"/>
      <c r="E94" s="51">
        <v>90</v>
      </c>
      <c r="F94" s="53">
        <f t="shared" si="4"/>
        <v>6750</v>
      </c>
      <c r="G94" s="53"/>
      <c r="H94" s="53">
        <f>H93</f>
        <v>398</v>
      </c>
      <c r="I94" s="54">
        <f t="shared" si="5"/>
        <v>128.71171171171136</v>
      </c>
      <c r="J94" s="55"/>
    </row>
    <row r="95" spans="1:10">
      <c r="A95" s="37" t="s">
        <v>226</v>
      </c>
      <c r="B95" s="50">
        <v>52760</v>
      </c>
      <c r="C95" s="30">
        <v>20</v>
      </c>
      <c r="D95" s="32">
        <v>10000</v>
      </c>
      <c r="E95" s="30"/>
      <c r="F95" s="32">
        <f t="shared" si="4"/>
        <v>10000</v>
      </c>
      <c r="G95" s="32">
        <v>1596</v>
      </c>
      <c r="H95" s="32">
        <f>G95/5</f>
        <v>319.2</v>
      </c>
      <c r="I95" s="25">
        <f t="shared" si="5"/>
        <v>3299.9117117117121</v>
      </c>
      <c r="J95" s="24"/>
    </row>
    <row r="96" spans="1:10">
      <c r="A96" s="60" t="s">
        <v>114</v>
      </c>
      <c r="B96" s="57">
        <v>20822</v>
      </c>
      <c r="C96" s="51">
        <v>20</v>
      </c>
      <c r="D96" s="53"/>
      <c r="E96" s="51">
        <v>95</v>
      </c>
      <c r="F96" s="53">
        <f t="shared" si="4"/>
        <v>7125</v>
      </c>
      <c r="G96" s="53"/>
      <c r="H96" s="53">
        <f>H95</f>
        <v>319.2</v>
      </c>
      <c r="I96" s="54">
        <f t="shared" si="5"/>
        <v>424.91171171171118</v>
      </c>
      <c r="J96" s="55"/>
    </row>
    <row r="97" spans="1:10">
      <c r="A97" s="55" t="s">
        <v>99</v>
      </c>
      <c r="B97" s="57">
        <v>11439</v>
      </c>
      <c r="C97" s="51">
        <v>20</v>
      </c>
      <c r="D97" s="53"/>
      <c r="E97" s="51">
        <v>83</v>
      </c>
      <c r="F97" s="53">
        <f t="shared" si="4"/>
        <v>6225</v>
      </c>
      <c r="G97" s="53"/>
      <c r="H97" s="53">
        <f>H96</f>
        <v>319.2</v>
      </c>
      <c r="I97" s="54">
        <f t="shared" si="5"/>
        <v>-475.08828828828882</v>
      </c>
      <c r="J97" s="55"/>
    </row>
    <row r="98" spans="1:10">
      <c r="A98" s="61" t="s">
        <v>186</v>
      </c>
      <c r="B98" s="57">
        <v>32650</v>
      </c>
      <c r="C98" s="51">
        <v>20</v>
      </c>
      <c r="D98" s="53"/>
      <c r="E98" s="51">
        <v>28</v>
      </c>
      <c r="F98" s="53">
        <f t="shared" si="4"/>
        <v>2100</v>
      </c>
      <c r="G98" s="53"/>
      <c r="H98" s="53">
        <f>H97</f>
        <v>319.2</v>
      </c>
      <c r="I98" s="54">
        <f t="shared" si="5"/>
        <v>-4600.0882882882888</v>
      </c>
      <c r="J98" s="55"/>
    </row>
    <row r="99" spans="1:10">
      <c r="A99" s="55" t="s">
        <v>175</v>
      </c>
      <c r="B99" s="57">
        <v>25645</v>
      </c>
      <c r="C99" s="51">
        <v>20</v>
      </c>
      <c r="D99" s="53"/>
      <c r="E99" s="51">
        <v>46</v>
      </c>
      <c r="F99" s="53">
        <f t="shared" si="4"/>
        <v>3450</v>
      </c>
      <c r="G99" s="53"/>
      <c r="H99" s="53">
        <f>H98</f>
        <v>319.2</v>
      </c>
      <c r="I99" s="54">
        <f t="shared" si="5"/>
        <v>-3250.0882882882888</v>
      </c>
      <c r="J99" s="55"/>
    </row>
    <row r="100" spans="1:10">
      <c r="A100" s="24" t="s">
        <v>213</v>
      </c>
      <c r="B100" s="50">
        <v>43275</v>
      </c>
      <c r="C100" s="30">
        <v>21</v>
      </c>
      <c r="D100" s="32">
        <v>3000</v>
      </c>
      <c r="E100" s="30"/>
      <c r="F100" s="32">
        <f t="shared" ref="F100:F114" si="6">(E100*75)+D100</f>
        <v>3000</v>
      </c>
      <c r="G100" s="32">
        <v>1020</v>
      </c>
      <c r="H100" s="32">
        <f>G100/3</f>
        <v>340</v>
      </c>
      <c r="I100" s="25">
        <f t="shared" ref="I100:I114" si="7">F100+H100-$I$116</f>
        <v>-3679.2882882882886</v>
      </c>
      <c r="J100" s="24"/>
    </row>
    <row r="101" spans="1:10">
      <c r="A101" s="55" t="s">
        <v>210</v>
      </c>
      <c r="B101" s="57">
        <v>1350</v>
      </c>
      <c r="C101" s="51">
        <v>21</v>
      </c>
      <c r="D101" s="53"/>
      <c r="E101" s="51">
        <v>45</v>
      </c>
      <c r="F101" s="53">
        <f t="shared" si="6"/>
        <v>3375</v>
      </c>
      <c r="G101" s="53"/>
      <c r="H101" s="53">
        <f>H100</f>
        <v>340</v>
      </c>
      <c r="I101" s="54">
        <f t="shared" si="7"/>
        <v>-3304.2882882882886</v>
      </c>
      <c r="J101" s="55"/>
    </row>
    <row r="102" spans="1:10">
      <c r="A102" s="51" t="s">
        <v>163</v>
      </c>
      <c r="B102" s="57">
        <v>11479</v>
      </c>
      <c r="C102" s="51">
        <v>21</v>
      </c>
      <c r="D102" s="53"/>
      <c r="E102" s="51">
        <v>58</v>
      </c>
      <c r="F102" s="53">
        <f t="shared" si="6"/>
        <v>4350</v>
      </c>
      <c r="G102" s="53"/>
      <c r="H102" s="53">
        <f>H101</f>
        <v>340</v>
      </c>
      <c r="I102" s="54">
        <f t="shared" si="7"/>
        <v>-2329.2882882882886</v>
      </c>
      <c r="J102" s="55"/>
    </row>
    <row r="103" spans="1:10">
      <c r="A103" s="24" t="s">
        <v>211</v>
      </c>
      <c r="B103" s="50">
        <v>11559</v>
      </c>
      <c r="C103" s="30">
        <v>22</v>
      </c>
      <c r="D103" s="32">
        <v>6000</v>
      </c>
      <c r="E103" s="30"/>
      <c r="F103" s="32">
        <f t="shared" si="6"/>
        <v>6000</v>
      </c>
      <c r="G103" s="32">
        <v>1739</v>
      </c>
      <c r="H103" s="32">
        <f>G103/4</f>
        <v>434.75</v>
      </c>
      <c r="I103" s="25">
        <f t="shared" si="7"/>
        <v>-584.53828828828864</v>
      </c>
      <c r="J103" s="24"/>
    </row>
    <row r="104" spans="1:10">
      <c r="A104" s="55" t="s">
        <v>199</v>
      </c>
      <c r="B104" s="57">
        <v>41529</v>
      </c>
      <c r="C104" s="51">
        <v>22</v>
      </c>
      <c r="D104" s="53"/>
      <c r="E104" s="51">
        <v>85</v>
      </c>
      <c r="F104" s="53">
        <f t="shared" si="6"/>
        <v>6375</v>
      </c>
      <c r="G104" s="53"/>
      <c r="H104" s="53">
        <f>H103</f>
        <v>434.75</v>
      </c>
      <c r="I104" s="54">
        <f t="shared" si="7"/>
        <v>-209.53828828828864</v>
      </c>
      <c r="J104" s="55"/>
    </row>
    <row r="105" spans="1:10">
      <c r="A105" s="51" t="s">
        <v>172</v>
      </c>
      <c r="B105" s="57">
        <v>41467</v>
      </c>
      <c r="C105" s="51">
        <v>22</v>
      </c>
      <c r="D105" s="53"/>
      <c r="E105" s="51">
        <v>70</v>
      </c>
      <c r="F105" s="53">
        <f t="shared" si="6"/>
        <v>5250</v>
      </c>
      <c r="G105" s="53"/>
      <c r="H105" s="53">
        <f>H104</f>
        <v>434.75</v>
      </c>
      <c r="I105" s="54">
        <f t="shared" si="7"/>
        <v>-1334.5382882882886</v>
      </c>
      <c r="J105" s="55"/>
    </row>
    <row r="106" spans="1:10">
      <c r="A106" s="55" t="s">
        <v>101</v>
      </c>
      <c r="B106" s="57">
        <v>11407</v>
      </c>
      <c r="C106" s="51">
        <v>22</v>
      </c>
      <c r="D106" s="53"/>
      <c r="E106" s="51">
        <v>140</v>
      </c>
      <c r="F106" s="53">
        <f>(E106*150)+D106</f>
        <v>21000</v>
      </c>
      <c r="G106" s="53"/>
      <c r="H106" s="53">
        <f>H105</f>
        <v>434.75</v>
      </c>
      <c r="I106" s="54">
        <f t="shared" si="7"/>
        <v>14415.461711711712</v>
      </c>
      <c r="J106" s="59"/>
    </row>
    <row r="107" spans="1:10">
      <c r="A107" s="36" t="s">
        <v>180</v>
      </c>
      <c r="B107" s="50">
        <v>23451</v>
      </c>
      <c r="C107" s="30">
        <v>23</v>
      </c>
      <c r="D107" s="32">
        <v>3000</v>
      </c>
      <c r="E107" s="30"/>
      <c r="F107" s="32">
        <f t="shared" si="6"/>
        <v>3000</v>
      </c>
      <c r="G107" s="32">
        <v>1356</v>
      </c>
      <c r="H107" s="32">
        <f>G107/3</f>
        <v>452</v>
      </c>
      <c r="I107" s="25">
        <f t="shared" si="7"/>
        <v>-3567.2882882882886</v>
      </c>
      <c r="J107" s="24"/>
    </row>
    <row r="108" spans="1:10">
      <c r="A108" s="55" t="s">
        <v>144</v>
      </c>
      <c r="B108" s="57">
        <v>37129</v>
      </c>
      <c r="C108" s="51">
        <v>23</v>
      </c>
      <c r="D108" s="53"/>
      <c r="E108" s="51">
        <v>34</v>
      </c>
      <c r="F108" s="53">
        <f t="shared" si="6"/>
        <v>2550</v>
      </c>
      <c r="G108" s="53"/>
      <c r="H108" s="53">
        <f>H107</f>
        <v>452</v>
      </c>
      <c r="I108" s="54">
        <f t="shared" si="7"/>
        <v>-4017.2882882882886</v>
      </c>
      <c r="J108" s="55"/>
    </row>
    <row r="109" spans="1:10">
      <c r="A109" s="60" t="s">
        <v>225</v>
      </c>
      <c r="B109" s="57">
        <v>22746</v>
      </c>
      <c r="C109" s="51">
        <v>23</v>
      </c>
      <c r="D109" s="53"/>
      <c r="E109" s="51">
        <v>10</v>
      </c>
      <c r="F109" s="53">
        <f t="shared" si="6"/>
        <v>750</v>
      </c>
      <c r="G109" s="53"/>
      <c r="H109" s="53">
        <f>H108</f>
        <v>452</v>
      </c>
      <c r="I109" s="54">
        <f t="shared" si="7"/>
        <v>-5817.2882882882886</v>
      </c>
      <c r="J109" s="55"/>
    </row>
    <row r="110" spans="1:10">
      <c r="A110" s="24" t="s">
        <v>98</v>
      </c>
      <c r="B110" s="50">
        <v>40068</v>
      </c>
      <c r="C110" s="30">
        <v>24</v>
      </c>
      <c r="D110" s="32">
        <v>10000</v>
      </c>
      <c r="E110" s="30"/>
      <c r="F110" s="32">
        <f t="shared" si="6"/>
        <v>10000</v>
      </c>
      <c r="G110" s="32">
        <v>512</v>
      </c>
      <c r="H110" s="32">
        <f>G110/5</f>
        <v>102.4</v>
      </c>
      <c r="I110" s="25">
        <f t="shared" si="7"/>
        <v>3083.111711711711</v>
      </c>
      <c r="J110" s="24"/>
    </row>
    <row r="111" spans="1:10">
      <c r="A111" s="55" t="s">
        <v>224</v>
      </c>
      <c r="B111" s="57">
        <v>2167</v>
      </c>
      <c r="C111" s="51">
        <v>24</v>
      </c>
      <c r="D111" s="53"/>
      <c r="E111" s="51">
        <v>98</v>
      </c>
      <c r="F111" s="53">
        <f t="shared" si="6"/>
        <v>7350</v>
      </c>
      <c r="G111" s="53"/>
      <c r="H111" s="53">
        <f>H110</f>
        <v>102.4</v>
      </c>
      <c r="I111" s="54">
        <f t="shared" si="7"/>
        <v>433.111711711711</v>
      </c>
      <c r="J111" s="55"/>
    </row>
    <row r="112" spans="1:10">
      <c r="A112" s="55" t="s">
        <v>162</v>
      </c>
      <c r="B112" s="57">
        <v>19893</v>
      </c>
      <c r="C112" s="51">
        <v>24</v>
      </c>
      <c r="D112" s="53"/>
      <c r="E112" s="51">
        <v>250</v>
      </c>
      <c r="F112" s="53">
        <f>(E112*150)+D112</f>
        <v>37500</v>
      </c>
      <c r="G112" s="53"/>
      <c r="H112" s="53">
        <f>H111</f>
        <v>102.4</v>
      </c>
      <c r="I112" s="54">
        <f t="shared" si="7"/>
        <v>30583.111711711714</v>
      </c>
      <c r="J112" s="55"/>
    </row>
    <row r="113" spans="1:10">
      <c r="A113" s="60" t="s">
        <v>209</v>
      </c>
      <c r="B113" s="57">
        <v>35826</v>
      </c>
      <c r="C113" s="51">
        <v>24</v>
      </c>
      <c r="D113" s="53"/>
      <c r="E113" s="51">
        <v>44</v>
      </c>
      <c r="F113" s="53">
        <f t="shared" si="6"/>
        <v>3300</v>
      </c>
      <c r="G113" s="53"/>
      <c r="H113" s="53">
        <f>H112</f>
        <v>102.4</v>
      </c>
      <c r="I113" s="54">
        <f t="shared" si="7"/>
        <v>-3616.8882882882885</v>
      </c>
      <c r="J113" s="55"/>
    </row>
    <row r="114" spans="1:10">
      <c r="A114" s="62" t="s">
        <v>205</v>
      </c>
      <c r="B114" s="57">
        <v>4098</v>
      </c>
      <c r="C114" s="51">
        <v>24</v>
      </c>
      <c r="D114" s="53"/>
      <c r="E114" s="51">
        <v>111</v>
      </c>
      <c r="F114" s="53">
        <f t="shared" si="6"/>
        <v>8325</v>
      </c>
      <c r="G114" s="53"/>
      <c r="H114" s="53">
        <f>H113</f>
        <v>102.4</v>
      </c>
      <c r="I114" s="54">
        <f t="shared" si="7"/>
        <v>1408.111711711711</v>
      </c>
      <c r="J114" s="55"/>
    </row>
    <row r="115" spans="1:10">
      <c r="A115" s="27"/>
      <c r="B115" s="39"/>
      <c r="C115" s="27"/>
      <c r="D115" s="28"/>
      <c r="E115" s="27"/>
      <c r="F115" s="28">
        <f>SUM(F4:F114)</f>
        <v>729875</v>
      </c>
      <c r="G115" s="28"/>
      <c r="H115" s="28">
        <f>SUM(H4:H114)</f>
        <v>49266</v>
      </c>
      <c r="I115" s="28">
        <f>F115+H115</f>
        <v>779141</v>
      </c>
      <c r="J115" s="28"/>
    </row>
    <row r="116" spans="1:10">
      <c r="A116" s="27"/>
      <c r="B116" s="39"/>
      <c r="C116" s="27"/>
      <c r="D116" s="28"/>
      <c r="E116" s="27"/>
      <c r="F116" s="28"/>
      <c r="G116" s="28"/>
      <c r="H116" s="29" t="s">
        <v>65</v>
      </c>
      <c r="I116" s="28">
        <f>I115/(COUNTIF(A4:A114,"*"))</f>
        <v>7019.2882882882886</v>
      </c>
      <c r="J116" s="27"/>
    </row>
  </sheetData>
  <autoFilter ref="A3:J3" xr:uid="{800BB7D5-5D37-4A1B-A791-A1EF89CD4313}">
    <sortState xmlns:xlrd2="http://schemas.microsoft.com/office/spreadsheetml/2017/richdata2" ref="A4:J124">
      <sortCondition ref="C3"/>
    </sortState>
  </autoFilter>
  <conditionalFormatting sqref="I4:I114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4C27-6084-4A7B-AA34-BE0038B17618}">
  <sheetPr>
    <tabColor theme="0"/>
  </sheetPr>
  <dimension ref="A1:J97"/>
  <sheetViews>
    <sheetView topLeftCell="A28" zoomScale="90" zoomScaleNormal="90" workbookViewId="0">
      <selection activeCell="F63" sqref="F63"/>
    </sheetView>
  </sheetViews>
  <sheetFormatPr defaultRowHeight="15"/>
  <cols>
    <col min="1" max="1" width="26" customWidth="1"/>
    <col min="2" max="2" width="18.28515625" style="68" bestFit="1" customWidth="1"/>
    <col min="3" max="3" width="8.42578125" bestFit="1" customWidth="1"/>
    <col min="4" max="4" width="10.28515625" bestFit="1" customWidth="1"/>
    <col min="5" max="5" width="16.85546875" bestFit="1" customWidth="1"/>
    <col min="6" max="6" width="10.42578125" bestFit="1" customWidth="1"/>
    <col min="7" max="7" width="20.28515625" bestFit="1" customWidth="1"/>
    <col min="8" max="8" width="20.140625" bestFit="1" customWidth="1"/>
    <col min="9" max="9" width="10.42578125" bestFit="1" customWidth="1"/>
    <col min="10" max="10" width="15.7109375" bestFit="1" customWidth="1"/>
  </cols>
  <sheetData>
    <row r="1" spans="1:10" ht="31.5">
      <c r="A1" s="17" t="s">
        <v>255</v>
      </c>
      <c r="C1" s="18"/>
      <c r="D1" s="19"/>
      <c r="E1" s="18"/>
      <c r="F1" s="19"/>
      <c r="G1" s="19"/>
      <c r="H1" s="19"/>
      <c r="I1" s="19"/>
      <c r="J1" s="20"/>
    </row>
    <row r="2" spans="1:10">
      <c r="A2" s="21"/>
      <c r="B2" s="69"/>
      <c r="C2" s="21" t="s">
        <v>0</v>
      </c>
      <c r="D2" s="22" t="s">
        <v>1</v>
      </c>
      <c r="E2" s="21" t="s">
        <v>2</v>
      </c>
      <c r="F2" s="22"/>
      <c r="G2" s="22" t="s">
        <v>3</v>
      </c>
      <c r="H2" s="22"/>
      <c r="I2" s="22" t="s">
        <v>4</v>
      </c>
      <c r="J2" s="21"/>
    </row>
    <row r="3" spans="1:10">
      <c r="A3" s="21" t="s">
        <v>5</v>
      </c>
      <c r="B3" s="69" t="s">
        <v>6</v>
      </c>
      <c r="C3" s="21" t="s">
        <v>250</v>
      </c>
      <c r="D3" s="22" t="s">
        <v>7</v>
      </c>
      <c r="E3" s="21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1" t="s">
        <v>13</v>
      </c>
    </row>
    <row r="4" spans="1:10">
      <c r="A4" s="24" t="s">
        <v>227</v>
      </c>
      <c r="B4" s="70">
        <v>11477</v>
      </c>
      <c r="C4" s="30">
        <v>1</v>
      </c>
      <c r="D4" s="32">
        <v>6000</v>
      </c>
      <c r="E4" s="30"/>
      <c r="F4" s="32">
        <f t="shared" ref="F4:F35" si="0">(E4*75)+D4</f>
        <v>6000</v>
      </c>
      <c r="G4" s="32">
        <v>2030</v>
      </c>
      <c r="H4" s="32">
        <f>G4/4</f>
        <v>507.5</v>
      </c>
      <c r="I4" s="25">
        <f t="shared" ref="I4:I35" si="1">F4+H4-$I$97</f>
        <v>354.93478260869597</v>
      </c>
      <c r="J4" s="24"/>
    </row>
    <row r="5" spans="1:10">
      <c r="A5" s="55" t="s">
        <v>47</v>
      </c>
      <c r="B5" s="71" t="s">
        <v>48</v>
      </c>
      <c r="C5" s="51">
        <v>1</v>
      </c>
      <c r="D5" s="53"/>
      <c r="E5" s="51">
        <v>121</v>
      </c>
      <c r="F5" s="53">
        <f t="shared" si="0"/>
        <v>9075</v>
      </c>
      <c r="G5" s="53"/>
      <c r="H5" s="53">
        <f>H4</f>
        <v>507.5</v>
      </c>
      <c r="I5" s="54">
        <f t="shared" si="1"/>
        <v>3429.934782608696</v>
      </c>
      <c r="J5" s="55"/>
    </row>
    <row r="6" spans="1:10">
      <c r="A6" s="55" t="s">
        <v>50</v>
      </c>
      <c r="B6" s="71" t="s">
        <v>81</v>
      </c>
      <c r="C6" s="51">
        <v>1</v>
      </c>
      <c r="D6" s="53"/>
      <c r="E6" s="51">
        <v>65</v>
      </c>
      <c r="F6" s="53">
        <f t="shared" si="0"/>
        <v>4875</v>
      </c>
      <c r="G6" s="53"/>
      <c r="H6" s="53">
        <f>H5</f>
        <v>507.5</v>
      </c>
      <c r="I6" s="54">
        <f t="shared" si="1"/>
        <v>-770.06521739130403</v>
      </c>
      <c r="J6" s="55"/>
    </row>
    <row r="7" spans="1:10">
      <c r="A7" s="55" t="s">
        <v>19</v>
      </c>
      <c r="B7" s="71">
        <v>28899</v>
      </c>
      <c r="C7" s="51">
        <v>1</v>
      </c>
      <c r="D7" s="53"/>
      <c r="E7" s="51">
        <v>20</v>
      </c>
      <c r="F7" s="53">
        <f t="shared" si="0"/>
        <v>1500</v>
      </c>
      <c r="G7" s="53"/>
      <c r="H7" s="53">
        <f>H6</f>
        <v>507.5</v>
      </c>
      <c r="I7" s="54">
        <f t="shared" si="1"/>
        <v>-4145.065217391304</v>
      </c>
      <c r="J7" s="55"/>
    </row>
    <row r="8" spans="1:10">
      <c r="A8" s="24" t="s">
        <v>233</v>
      </c>
      <c r="B8" s="70" t="s">
        <v>119</v>
      </c>
      <c r="C8" s="30">
        <v>2</v>
      </c>
      <c r="D8" s="32">
        <v>6000</v>
      </c>
      <c r="E8" s="30"/>
      <c r="F8" s="32">
        <f t="shared" si="0"/>
        <v>6000</v>
      </c>
      <c r="G8" s="32">
        <v>1178</v>
      </c>
      <c r="H8" s="32">
        <f>G8/4</f>
        <v>294.5</v>
      </c>
      <c r="I8" s="25">
        <f t="shared" si="1"/>
        <v>141.93478260869597</v>
      </c>
      <c r="J8" s="24"/>
    </row>
    <row r="9" spans="1:10">
      <c r="A9" s="55" t="s">
        <v>159</v>
      </c>
      <c r="B9" s="71" t="s">
        <v>207</v>
      </c>
      <c r="C9" s="51">
        <v>2</v>
      </c>
      <c r="D9" s="53"/>
      <c r="E9" s="51">
        <v>118</v>
      </c>
      <c r="F9" s="53">
        <f t="shared" si="0"/>
        <v>8850</v>
      </c>
      <c r="G9" s="53"/>
      <c r="H9" s="53">
        <f>H8</f>
        <v>294.5</v>
      </c>
      <c r="I9" s="54">
        <f t="shared" si="1"/>
        <v>2991.934782608696</v>
      </c>
      <c r="J9" s="55"/>
    </row>
    <row r="10" spans="1:10">
      <c r="A10" s="55" t="s">
        <v>72</v>
      </c>
      <c r="B10" s="71" t="s">
        <v>73</v>
      </c>
      <c r="C10" s="51">
        <v>2</v>
      </c>
      <c r="D10" s="53"/>
      <c r="E10" s="51">
        <v>53</v>
      </c>
      <c r="F10" s="53">
        <f t="shared" si="0"/>
        <v>3975</v>
      </c>
      <c r="G10" s="53"/>
      <c r="H10" s="53">
        <f>H9</f>
        <v>294.5</v>
      </c>
      <c r="I10" s="54">
        <f t="shared" si="1"/>
        <v>-1883.065217391304</v>
      </c>
      <c r="J10" s="55"/>
    </row>
    <row r="11" spans="1:10">
      <c r="A11" s="55" t="s">
        <v>34</v>
      </c>
      <c r="B11" s="71" t="s">
        <v>35</v>
      </c>
      <c r="C11" s="51">
        <v>2</v>
      </c>
      <c r="D11" s="53"/>
      <c r="E11" s="51">
        <v>15</v>
      </c>
      <c r="F11" s="53">
        <f t="shared" si="0"/>
        <v>1125</v>
      </c>
      <c r="G11" s="53"/>
      <c r="H11" s="53">
        <f>H10</f>
        <v>294.5</v>
      </c>
      <c r="I11" s="54">
        <f t="shared" si="1"/>
        <v>-4733.065217391304</v>
      </c>
      <c r="J11" s="55"/>
    </row>
    <row r="12" spans="1:10">
      <c r="A12" s="30" t="s">
        <v>219</v>
      </c>
      <c r="B12" s="70">
        <v>23792</v>
      </c>
      <c r="C12" s="30">
        <v>3</v>
      </c>
      <c r="D12" s="32">
        <v>6000</v>
      </c>
      <c r="E12" s="30"/>
      <c r="F12" s="32">
        <f t="shared" si="0"/>
        <v>6000</v>
      </c>
      <c r="G12" s="32">
        <v>2254</v>
      </c>
      <c r="H12" s="32">
        <f>G12/4</f>
        <v>563.5</v>
      </c>
      <c r="I12" s="25">
        <f t="shared" si="1"/>
        <v>410.93478260869597</v>
      </c>
      <c r="J12" s="24"/>
    </row>
    <row r="13" spans="1:10">
      <c r="A13" s="55" t="s">
        <v>126</v>
      </c>
      <c r="B13" s="71" t="s">
        <v>93</v>
      </c>
      <c r="C13" s="51">
        <v>3</v>
      </c>
      <c r="D13" s="53"/>
      <c r="E13" s="51">
        <v>120</v>
      </c>
      <c r="F13" s="53">
        <f t="shared" si="0"/>
        <v>9000</v>
      </c>
      <c r="G13" s="53"/>
      <c r="H13" s="53">
        <f>H12</f>
        <v>563.5</v>
      </c>
      <c r="I13" s="54">
        <f t="shared" si="1"/>
        <v>3410.934782608696</v>
      </c>
      <c r="J13" s="55"/>
    </row>
    <row r="14" spans="1:10">
      <c r="A14" s="55" t="s">
        <v>246</v>
      </c>
      <c r="B14" s="71" t="s">
        <v>247</v>
      </c>
      <c r="C14" s="51">
        <v>3</v>
      </c>
      <c r="D14" s="53"/>
      <c r="E14" s="51">
        <v>6</v>
      </c>
      <c r="F14" s="53">
        <f t="shared" si="0"/>
        <v>450</v>
      </c>
      <c r="G14" s="53"/>
      <c r="H14" s="53">
        <f>H13</f>
        <v>563.5</v>
      </c>
      <c r="I14" s="54">
        <f t="shared" si="1"/>
        <v>-5139.065217391304</v>
      </c>
      <c r="J14" s="55"/>
    </row>
    <row r="15" spans="1:10">
      <c r="A15" s="61" t="s">
        <v>63</v>
      </c>
      <c r="B15" s="71" t="s">
        <v>64</v>
      </c>
      <c r="C15" s="51">
        <v>3</v>
      </c>
      <c r="D15" s="53"/>
      <c r="E15" s="51">
        <v>55</v>
      </c>
      <c r="F15" s="53">
        <f t="shared" si="0"/>
        <v>4125</v>
      </c>
      <c r="G15" s="53"/>
      <c r="H15" s="53">
        <f>H14</f>
        <v>563.5</v>
      </c>
      <c r="I15" s="54">
        <f t="shared" si="1"/>
        <v>-1464.065217391304</v>
      </c>
      <c r="J15" s="55"/>
    </row>
    <row r="16" spans="1:10">
      <c r="A16" s="24" t="s">
        <v>30</v>
      </c>
      <c r="B16" s="70" t="s">
        <v>80</v>
      </c>
      <c r="C16" s="30">
        <v>4</v>
      </c>
      <c r="D16" s="32">
        <v>6000</v>
      </c>
      <c r="E16" s="30"/>
      <c r="F16" s="32">
        <f t="shared" si="0"/>
        <v>6000</v>
      </c>
      <c r="G16" s="32">
        <v>2039</v>
      </c>
      <c r="H16" s="32">
        <f>G16/4</f>
        <v>509.75</v>
      </c>
      <c r="I16" s="25">
        <f t="shared" si="1"/>
        <v>357.18478260869597</v>
      </c>
      <c r="J16" s="24"/>
    </row>
    <row r="17" spans="1:10">
      <c r="A17" s="55" t="s">
        <v>237</v>
      </c>
      <c r="B17" s="71">
        <v>1391</v>
      </c>
      <c r="C17" s="51">
        <v>4</v>
      </c>
      <c r="D17" s="53"/>
      <c r="E17" s="51">
        <v>6</v>
      </c>
      <c r="F17" s="53">
        <f t="shared" si="0"/>
        <v>450</v>
      </c>
      <c r="G17" s="53"/>
      <c r="H17" s="53">
        <f>H16</f>
        <v>509.75</v>
      </c>
      <c r="I17" s="54">
        <f t="shared" si="1"/>
        <v>-5192.815217391304</v>
      </c>
      <c r="J17" s="55"/>
    </row>
    <row r="18" spans="1:10">
      <c r="A18" s="55" t="s">
        <v>112</v>
      </c>
      <c r="B18" s="71" t="s">
        <v>21</v>
      </c>
      <c r="C18" s="51">
        <v>4</v>
      </c>
      <c r="D18" s="53"/>
      <c r="E18" s="51">
        <v>51</v>
      </c>
      <c r="F18" s="53">
        <f t="shared" si="0"/>
        <v>3825</v>
      </c>
      <c r="G18" s="53"/>
      <c r="H18" s="53">
        <f>H17</f>
        <v>509.75</v>
      </c>
      <c r="I18" s="54">
        <f t="shared" si="1"/>
        <v>-1817.815217391304</v>
      </c>
      <c r="J18" s="55"/>
    </row>
    <row r="19" spans="1:10">
      <c r="A19" s="55" t="s">
        <v>70</v>
      </c>
      <c r="B19" s="71" t="s">
        <v>103</v>
      </c>
      <c r="C19" s="51">
        <v>4</v>
      </c>
      <c r="D19" s="53"/>
      <c r="E19" s="51">
        <v>125</v>
      </c>
      <c r="F19" s="53">
        <f t="shared" si="0"/>
        <v>9375</v>
      </c>
      <c r="G19" s="53"/>
      <c r="H19" s="53">
        <f>H18</f>
        <v>509.75</v>
      </c>
      <c r="I19" s="54">
        <f t="shared" si="1"/>
        <v>3732.184782608696</v>
      </c>
      <c r="J19" s="55"/>
    </row>
    <row r="20" spans="1:10">
      <c r="A20" s="24" t="s">
        <v>236</v>
      </c>
      <c r="B20" s="70">
        <v>1992</v>
      </c>
      <c r="C20" s="30">
        <v>5</v>
      </c>
      <c r="D20" s="32">
        <v>6000</v>
      </c>
      <c r="E20" s="30"/>
      <c r="F20" s="32">
        <f t="shared" si="0"/>
        <v>6000</v>
      </c>
      <c r="G20" s="32">
        <v>4192</v>
      </c>
      <c r="H20" s="32">
        <f>G20/4</f>
        <v>1048</v>
      </c>
      <c r="I20" s="25">
        <f t="shared" si="1"/>
        <v>895.43478260869597</v>
      </c>
      <c r="J20" s="24"/>
    </row>
    <row r="21" spans="1:10">
      <c r="A21" s="61" t="s">
        <v>139</v>
      </c>
      <c r="B21" s="71" t="s">
        <v>239</v>
      </c>
      <c r="C21" s="51">
        <v>5</v>
      </c>
      <c r="D21" s="53"/>
      <c r="E21" s="51">
        <v>52</v>
      </c>
      <c r="F21" s="53">
        <f t="shared" si="0"/>
        <v>3900</v>
      </c>
      <c r="G21" s="53"/>
      <c r="H21" s="53">
        <f>H20</f>
        <v>1048</v>
      </c>
      <c r="I21" s="54">
        <f t="shared" si="1"/>
        <v>-1204.565217391304</v>
      </c>
      <c r="J21" s="55"/>
    </row>
    <row r="22" spans="1:10">
      <c r="A22" s="55" t="s">
        <v>249</v>
      </c>
      <c r="B22" s="71">
        <v>27211</v>
      </c>
      <c r="C22" s="51">
        <v>5</v>
      </c>
      <c r="D22" s="53"/>
      <c r="E22" s="51">
        <v>33</v>
      </c>
      <c r="F22" s="53">
        <f t="shared" si="0"/>
        <v>2475</v>
      </c>
      <c r="G22" s="53"/>
      <c r="H22" s="53">
        <f>H21</f>
        <v>1048</v>
      </c>
      <c r="I22" s="54">
        <f t="shared" si="1"/>
        <v>-2629.565217391304</v>
      </c>
      <c r="J22" s="55"/>
    </row>
    <row r="23" spans="1:10">
      <c r="A23" s="55" t="s">
        <v>107</v>
      </c>
      <c r="B23" s="71" t="s">
        <v>33</v>
      </c>
      <c r="C23" s="51">
        <v>5</v>
      </c>
      <c r="D23" s="53"/>
      <c r="E23" s="51">
        <v>52</v>
      </c>
      <c r="F23" s="53">
        <f t="shared" si="0"/>
        <v>3900</v>
      </c>
      <c r="G23" s="53"/>
      <c r="H23" s="53">
        <f>H22</f>
        <v>1048</v>
      </c>
      <c r="I23" s="54">
        <f t="shared" si="1"/>
        <v>-1204.565217391304</v>
      </c>
      <c r="J23" s="55"/>
    </row>
    <row r="24" spans="1:10">
      <c r="A24" s="24" t="s">
        <v>223</v>
      </c>
      <c r="B24" s="70" t="s">
        <v>78</v>
      </c>
      <c r="C24" s="30">
        <v>6</v>
      </c>
      <c r="D24" s="32">
        <v>6000</v>
      </c>
      <c r="E24" s="30"/>
      <c r="F24" s="32">
        <f t="shared" si="0"/>
        <v>6000</v>
      </c>
      <c r="G24" s="32">
        <v>2203</v>
      </c>
      <c r="H24" s="32">
        <f>G24/4</f>
        <v>550.75</v>
      </c>
      <c r="I24" s="25">
        <f t="shared" si="1"/>
        <v>398.18478260869597</v>
      </c>
      <c r="J24" s="24"/>
    </row>
    <row r="25" spans="1:10">
      <c r="A25" s="55" t="s">
        <v>29</v>
      </c>
      <c r="B25" s="71" t="s">
        <v>130</v>
      </c>
      <c r="C25" s="51">
        <v>6</v>
      </c>
      <c r="D25" s="53"/>
      <c r="E25" s="51">
        <v>10</v>
      </c>
      <c r="F25" s="53">
        <f t="shared" si="0"/>
        <v>750</v>
      </c>
      <c r="G25" s="53"/>
      <c r="H25" s="53">
        <f>H24</f>
        <v>550.75</v>
      </c>
      <c r="I25" s="54">
        <f t="shared" si="1"/>
        <v>-4851.815217391304</v>
      </c>
      <c r="J25" s="55"/>
    </row>
    <row r="26" spans="1:10">
      <c r="A26" s="55" t="s">
        <v>113</v>
      </c>
      <c r="B26" s="71" t="s">
        <v>33</v>
      </c>
      <c r="C26" s="51">
        <v>6</v>
      </c>
      <c r="D26" s="53"/>
      <c r="E26" s="51">
        <v>47</v>
      </c>
      <c r="F26" s="53">
        <f t="shared" si="0"/>
        <v>3525</v>
      </c>
      <c r="G26" s="53"/>
      <c r="H26" s="53">
        <f>H25</f>
        <v>550.75</v>
      </c>
      <c r="I26" s="54">
        <f t="shared" si="1"/>
        <v>-2076.815217391304</v>
      </c>
      <c r="J26" s="55"/>
    </row>
    <row r="27" spans="1:10">
      <c r="A27" s="55" t="s">
        <v>206</v>
      </c>
      <c r="B27" s="71">
        <v>4420</v>
      </c>
      <c r="C27" s="51">
        <v>6</v>
      </c>
      <c r="D27" s="53"/>
      <c r="E27" s="51">
        <v>60</v>
      </c>
      <c r="F27" s="53">
        <f t="shared" si="0"/>
        <v>4500</v>
      </c>
      <c r="G27" s="53"/>
      <c r="H27" s="53">
        <f>H26</f>
        <v>550.75</v>
      </c>
      <c r="I27" s="54">
        <f t="shared" si="1"/>
        <v>-1101.815217391304</v>
      </c>
      <c r="J27" s="55"/>
    </row>
    <row r="28" spans="1:10">
      <c r="A28" s="37" t="s">
        <v>114</v>
      </c>
      <c r="B28" s="70">
        <v>20822</v>
      </c>
      <c r="C28" s="30">
        <v>7</v>
      </c>
      <c r="D28" s="32">
        <v>6000</v>
      </c>
      <c r="E28" s="30"/>
      <c r="F28" s="32">
        <f t="shared" si="0"/>
        <v>6000</v>
      </c>
      <c r="G28" s="32">
        <v>1365</v>
      </c>
      <c r="H28" s="32">
        <f>G28/4</f>
        <v>341.25</v>
      </c>
      <c r="I28" s="25">
        <f t="shared" si="1"/>
        <v>188.68478260869597</v>
      </c>
      <c r="J28" s="24"/>
    </row>
    <row r="29" spans="1:10">
      <c r="A29" s="55" t="s">
        <v>192</v>
      </c>
      <c r="B29" s="71" t="s">
        <v>58</v>
      </c>
      <c r="C29" s="51">
        <v>7</v>
      </c>
      <c r="D29" s="53"/>
      <c r="E29" s="51">
        <v>4</v>
      </c>
      <c r="F29" s="53">
        <f t="shared" si="0"/>
        <v>300</v>
      </c>
      <c r="G29" s="53"/>
      <c r="H29" s="53">
        <f>H28</f>
        <v>341.25</v>
      </c>
      <c r="I29" s="54">
        <f t="shared" si="1"/>
        <v>-5511.315217391304</v>
      </c>
      <c r="J29" s="55"/>
    </row>
    <row r="30" spans="1:10">
      <c r="A30" s="55" t="s">
        <v>25</v>
      </c>
      <c r="B30" s="71" t="s">
        <v>26</v>
      </c>
      <c r="C30" s="51">
        <v>7</v>
      </c>
      <c r="D30" s="53"/>
      <c r="E30" s="51">
        <v>35</v>
      </c>
      <c r="F30" s="53">
        <f t="shared" si="0"/>
        <v>2625</v>
      </c>
      <c r="G30" s="53"/>
      <c r="H30" s="53">
        <f>H29</f>
        <v>341.25</v>
      </c>
      <c r="I30" s="54">
        <f t="shared" si="1"/>
        <v>-3186.315217391304</v>
      </c>
      <c r="J30" s="55"/>
    </row>
    <row r="31" spans="1:10">
      <c r="A31" s="55" t="s">
        <v>56</v>
      </c>
      <c r="B31" s="71" t="s">
        <v>153</v>
      </c>
      <c r="C31" s="51">
        <v>7</v>
      </c>
      <c r="D31" s="53"/>
      <c r="E31" s="51">
        <v>86</v>
      </c>
      <c r="F31" s="53">
        <f t="shared" si="0"/>
        <v>6450</v>
      </c>
      <c r="G31" s="53"/>
      <c r="H31" s="53">
        <f>H30</f>
        <v>341.25</v>
      </c>
      <c r="I31" s="54">
        <f t="shared" si="1"/>
        <v>638.68478260869597</v>
      </c>
      <c r="J31" s="55"/>
    </row>
    <row r="32" spans="1:10">
      <c r="A32" s="24" t="s">
        <v>59</v>
      </c>
      <c r="B32" s="70" t="s">
        <v>60</v>
      </c>
      <c r="C32" s="30">
        <v>8</v>
      </c>
      <c r="D32" s="32">
        <v>6000</v>
      </c>
      <c r="E32" s="30"/>
      <c r="F32" s="32">
        <f t="shared" si="0"/>
        <v>6000</v>
      </c>
      <c r="G32" s="32">
        <v>1736</v>
      </c>
      <c r="H32" s="32">
        <f>G32/4</f>
        <v>434</v>
      </c>
      <c r="I32" s="25">
        <f t="shared" si="1"/>
        <v>281.43478260869597</v>
      </c>
      <c r="J32" s="24"/>
    </row>
    <row r="33" spans="1:10">
      <c r="A33" s="55" t="s">
        <v>54</v>
      </c>
      <c r="B33" s="71" t="s">
        <v>55</v>
      </c>
      <c r="C33" s="51">
        <v>8</v>
      </c>
      <c r="D33" s="53"/>
      <c r="E33" s="51">
        <v>89</v>
      </c>
      <c r="F33" s="53">
        <f t="shared" si="0"/>
        <v>6675</v>
      </c>
      <c r="G33" s="53"/>
      <c r="H33" s="53">
        <f>H32</f>
        <v>434</v>
      </c>
      <c r="I33" s="54">
        <f t="shared" si="1"/>
        <v>956.43478260869597</v>
      </c>
      <c r="J33" s="55"/>
    </row>
    <row r="34" spans="1:10">
      <c r="A34" s="61" t="s">
        <v>51</v>
      </c>
      <c r="B34" s="71" t="s">
        <v>52</v>
      </c>
      <c r="C34" s="51">
        <v>8</v>
      </c>
      <c r="D34" s="53"/>
      <c r="E34" s="51">
        <v>115</v>
      </c>
      <c r="F34" s="53">
        <f t="shared" si="0"/>
        <v>8625</v>
      </c>
      <c r="G34" s="53"/>
      <c r="H34" s="53">
        <f>H33</f>
        <v>434</v>
      </c>
      <c r="I34" s="54">
        <f t="shared" si="1"/>
        <v>2906.434782608696</v>
      </c>
      <c r="J34" s="55"/>
    </row>
    <row r="35" spans="1:10">
      <c r="A35" s="61" t="s">
        <v>18</v>
      </c>
      <c r="B35" s="71" t="s">
        <v>85</v>
      </c>
      <c r="C35" s="51">
        <v>8</v>
      </c>
      <c r="D35" s="53"/>
      <c r="E35" s="51">
        <v>27</v>
      </c>
      <c r="F35" s="53">
        <f t="shared" si="0"/>
        <v>2025</v>
      </c>
      <c r="G35" s="53"/>
      <c r="H35" s="53">
        <f>H34</f>
        <v>434</v>
      </c>
      <c r="I35" s="54">
        <f t="shared" si="1"/>
        <v>-3693.565217391304</v>
      </c>
      <c r="J35" s="55"/>
    </row>
    <row r="36" spans="1:10">
      <c r="A36" s="24" t="s">
        <v>217</v>
      </c>
      <c r="B36" s="70">
        <v>3860</v>
      </c>
      <c r="C36" s="30">
        <v>9</v>
      </c>
      <c r="D36" s="32">
        <v>6000</v>
      </c>
      <c r="E36" s="30"/>
      <c r="F36" s="32">
        <f t="shared" ref="F36:F67" si="2">(E36*75)+D36</f>
        <v>6000</v>
      </c>
      <c r="G36" s="32">
        <v>500</v>
      </c>
      <c r="H36" s="32">
        <f>G36/4</f>
        <v>125</v>
      </c>
      <c r="I36" s="25">
        <f t="shared" ref="I36:I67" si="3">F36+H36-$I$97</f>
        <v>-27.565217391304031</v>
      </c>
      <c r="J36" s="24"/>
    </row>
    <row r="37" spans="1:10">
      <c r="A37" s="55" t="s">
        <v>161</v>
      </c>
      <c r="B37" s="71" t="s">
        <v>243</v>
      </c>
      <c r="C37" s="51">
        <v>9</v>
      </c>
      <c r="D37" s="53"/>
      <c r="E37" s="51">
        <v>60</v>
      </c>
      <c r="F37" s="53">
        <f t="shared" si="2"/>
        <v>4500</v>
      </c>
      <c r="G37" s="53"/>
      <c r="H37" s="53">
        <f>H36</f>
        <v>125</v>
      </c>
      <c r="I37" s="54">
        <f t="shared" si="3"/>
        <v>-1527.565217391304</v>
      </c>
      <c r="J37" s="55"/>
    </row>
    <row r="38" spans="1:10">
      <c r="A38" s="55" t="s">
        <v>228</v>
      </c>
      <c r="B38" s="71">
        <v>2375</v>
      </c>
      <c r="C38" s="51">
        <v>9</v>
      </c>
      <c r="D38" s="53"/>
      <c r="E38" s="51">
        <v>58</v>
      </c>
      <c r="F38" s="53">
        <f t="shared" si="2"/>
        <v>4350</v>
      </c>
      <c r="G38" s="53"/>
      <c r="H38" s="53">
        <f>H37</f>
        <v>125</v>
      </c>
      <c r="I38" s="54">
        <f t="shared" si="3"/>
        <v>-1677.565217391304</v>
      </c>
      <c r="J38" s="55"/>
    </row>
    <row r="39" spans="1:10">
      <c r="A39" s="55" t="s">
        <v>222</v>
      </c>
      <c r="B39" s="71">
        <v>11555</v>
      </c>
      <c r="C39" s="51">
        <v>9</v>
      </c>
      <c r="D39" s="53"/>
      <c r="E39" s="51">
        <v>98</v>
      </c>
      <c r="F39" s="53">
        <f t="shared" si="2"/>
        <v>7350</v>
      </c>
      <c r="G39" s="53"/>
      <c r="H39" s="53">
        <f>H38</f>
        <v>125</v>
      </c>
      <c r="I39" s="54">
        <f t="shared" si="3"/>
        <v>1322.434782608696</v>
      </c>
      <c r="J39" s="55"/>
    </row>
    <row r="40" spans="1:10">
      <c r="A40" s="24" t="s">
        <v>180</v>
      </c>
      <c r="B40" s="70">
        <v>23451</v>
      </c>
      <c r="C40" s="30">
        <v>10</v>
      </c>
      <c r="D40" s="32">
        <v>10000</v>
      </c>
      <c r="E40" s="30"/>
      <c r="F40" s="32">
        <f t="shared" si="2"/>
        <v>10000</v>
      </c>
      <c r="G40" s="32">
        <v>2116</v>
      </c>
      <c r="H40" s="32">
        <f>G40/5</f>
        <v>423.2</v>
      </c>
      <c r="I40" s="25">
        <f t="shared" si="3"/>
        <v>4270.6347826086967</v>
      </c>
      <c r="J40" s="24"/>
    </row>
    <row r="41" spans="1:10">
      <c r="A41" s="55" t="s">
        <v>197</v>
      </c>
      <c r="B41" s="71">
        <v>36046</v>
      </c>
      <c r="C41" s="51">
        <v>10</v>
      </c>
      <c r="D41" s="53"/>
      <c r="E41" s="51">
        <v>58</v>
      </c>
      <c r="F41" s="53">
        <f t="shared" si="2"/>
        <v>4350</v>
      </c>
      <c r="G41" s="53"/>
      <c r="H41" s="53">
        <f>H40</f>
        <v>423.2</v>
      </c>
      <c r="I41" s="54">
        <f t="shared" si="3"/>
        <v>-1379.3652173913042</v>
      </c>
      <c r="J41" s="55"/>
    </row>
    <row r="42" spans="1:10">
      <c r="A42" s="61" t="s">
        <v>118</v>
      </c>
      <c r="B42" s="71">
        <v>11509</v>
      </c>
      <c r="C42" s="51">
        <v>10</v>
      </c>
      <c r="D42" s="53"/>
      <c r="E42" s="51">
        <v>64</v>
      </c>
      <c r="F42" s="53">
        <f t="shared" si="2"/>
        <v>4800</v>
      </c>
      <c r="G42" s="53"/>
      <c r="H42" s="53">
        <f>H41</f>
        <v>423.2</v>
      </c>
      <c r="I42" s="54">
        <f t="shared" si="3"/>
        <v>-929.36521739130421</v>
      </c>
      <c r="J42" s="55"/>
    </row>
    <row r="43" spans="1:10">
      <c r="A43" s="55" t="s">
        <v>44</v>
      </c>
      <c r="B43" s="71" t="s">
        <v>45</v>
      </c>
      <c r="C43" s="51">
        <v>10</v>
      </c>
      <c r="D43" s="53"/>
      <c r="E43" s="51">
        <v>58</v>
      </c>
      <c r="F43" s="53">
        <f t="shared" si="2"/>
        <v>4350</v>
      </c>
      <c r="G43" s="53"/>
      <c r="H43" s="53">
        <f>H42</f>
        <v>423.2</v>
      </c>
      <c r="I43" s="54">
        <f t="shared" si="3"/>
        <v>-1379.3652173913042</v>
      </c>
      <c r="J43" s="55"/>
    </row>
    <row r="44" spans="1:10">
      <c r="A44" s="51" t="s">
        <v>188</v>
      </c>
      <c r="B44" s="72">
        <v>11557</v>
      </c>
      <c r="C44" s="51">
        <v>10</v>
      </c>
      <c r="D44" s="53"/>
      <c r="E44" s="51">
        <v>60</v>
      </c>
      <c r="F44" s="53">
        <f t="shared" si="2"/>
        <v>4500</v>
      </c>
      <c r="G44" s="53"/>
      <c r="H44" s="53">
        <f>H43</f>
        <v>423.2</v>
      </c>
      <c r="I44" s="54">
        <f t="shared" si="3"/>
        <v>-1229.3652173913042</v>
      </c>
      <c r="J44" s="59"/>
    </row>
    <row r="45" spans="1:10">
      <c r="A45" s="24" t="s">
        <v>244</v>
      </c>
      <c r="B45" s="70" t="s">
        <v>151</v>
      </c>
      <c r="C45" s="30">
        <v>11</v>
      </c>
      <c r="D45" s="32">
        <v>6000</v>
      </c>
      <c r="E45" s="30"/>
      <c r="F45" s="32">
        <f t="shared" si="2"/>
        <v>6000</v>
      </c>
      <c r="G45" s="32">
        <v>1394</v>
      </c>
      <c r="H45" s="32">
        <f>G45/4</f>
        <v>348.5</v>
      </c>
      <c r="I45" s="25">
        <f t="shared" si="3"/>
        <v>195.93478260869597</v>
      </c>
      <c r="J45" s="24"/>
    </row>
    <row r="46" spans="1:10">
      <c r="A46" s="55" t="s">
        <v>49</v>
      </c>
      <c r="B46" s="71" t="s">
        <v>91</v>
      </c>
      <c r="C46" s="51">
        <v>11</v>
      </c>
      <c r="D46" s="53"/>
      <c r="E46" s="51">
        <v>34</v>
      </c>
      <c r="F46" s="53">
        <f t="shared" si="2"/>
        <v>2550</v>
      </c>
      <c r="G46" s="53"/>
      <c r="H46" s="53">
        <f>H45</f>
        <v>348.5</v>
      </c>
      <c r="I46" s="54">
        <f t="shared" si="3"/>
        <v>-3254.065217391304</v>
      </c>
      <c r="J46" s="55"/>
    </row>
    <row r="47" spans="1:10">
      <c r="A47" s="55" t="s">
        <v>231</v>
      </c>
      <c r="B47" s="71" t="s">
        <v>134</v>
      </c>
      <c r="C47" s="51">
        <v>11</v>
      </c>
      <c r="D47" s="53"/>
      <c r="E47" s="51">
        <v>71</v>
      </c>
      <c r="F47" s="53">
        <f t="shared" si="2"/>
        <v>5325</v>
      </c>
      <c r="G47" s="53"/>
      <c r="H47" s="53">
        <f>H46</f>
        <v>348.5</v>
      </c>
      <c r="I47" s="54">
        <f t="shared" si="3"/>
        <v>-479.06521739130403</v>
      </c>
      <c r="J47" s="55"/>
    </row>
    <row r="48" spans="1:10">
      <c r="A48" s="55" t="s">
        <v>17</v>
      </c>
      <c r="B48" s="71" t="s">
        <v>173</v>
      </c>
      <c r="C48" s="51">
        <v>11</v>
      </c>
      <c r="D48" s="53"/>
      <c r="E48" s="51">
        <v>65</v>
      </c>
      <c r="F48" s="53">
        <f t="shared" si="2"/>
        <v>4875</v>
      </c>
      <c r="G48" s="53"/>
      <c r="H48" s="53">
        <f>H47</f>
        <v>348.5</v>
      </c>
      <c r="I48" s="54">
        <f t="shared" si="3"/>
        <v>-929.06521739130403</v>
      </c>
      <c r="J48" s="55"/>
    </row>
    <row r="49" spans="1:10">
      <c r="A49" s="24" t="s">
        <v>234</v>
      </c>
      <c r="B49" s="70" t="s">
        <v>194</v>
      </c>
      <c r="C49" s="30">
        <v>12</v>
      </c>
      <c r="D49" s="32">
        <v>6000</v>
      </c>
      <c r="E49" s="30"/>
      <c r="F49" s="32">
        <f t="shared" si="2"/>
        <v>6000</v>
      </c>
      <c r="G49" s="32">
        <v>802</v>
      </c>
      <c r="H49" s="32">
        <f>G49/4</f>
        <v>200.5</v>
      </c>
      <c r="I49" s="25">
        <f t="shared" si="3"/>
        <v>47.934782608695969</v>
      </c>
      <c r="J49" s="24"/>
    </row>
    <row r="50" spans="1:10">
      <c r="A50" s="55" t="s">
        <v>189</v>
      </c>
      <c r="B50" s="71">
        <v>11485</v>
      </c>
      <c r="C50" s="51">
        <v>12</v>
      </c>
      <c r="D50" s="53"/>
      <c r="E50" s="51">
        <v>53</v>
      </c>
      <c r="F50" s="53">
        <f t="shared" si="2"/>
        <v>3975</v>
      </c>
      <c r="G50" s="53"/>
      <c r="H50" s="53">
        <f>H49</f>
        <v>200.5</v>
      </c>
      <c r="I50" s="54">
        <f t="shared" si="3"/>
        <v>-1977.065217391304</v>
      </c>
      <c r="J50" s="55"/>
    </row>
    <row r="51" spans="1:10">
      <c r="A51" s="55" t="s">
        <v>155</v>
      </c>
      <c r="B51" s="71" t="s">
        <v>156</v>
      </c>
      <c r="C51" s="51">
        <v>12</v>
      </c>
      <c r="D51" s="53"/>
      <c r="E51" s="51">
        <v>46</v>
      </c>
      <c r="F51" s="53">
        <f t="shared" si="2"/>
        <v>3450</v>
      </c>
      <c r="G51" s="53"/>
      <c r="H51" s="53">
        <f>H50</f>
        <v>200.5</v>
      </c>
      <c r="I51" s="54">
        <f t="shared" si="3"/>
        <v>-2502.065217391304</v>
      </c>
      <c r="J51" s="55"/>
    </row>
    <row r="52" spans="1:10">
      <c r="A52" s="61" t="s">
        <v>129</v>
      </c>
      <c r="B52" s="71">
        <v>2658</v>
      </c>
      <c r="C52" s="51">
        <v>12</v>
      </c>
      <c r="D52" s="53"/>
      <c r="E52" s="51">
        <v>86</v>
      </c>
      <c r="F52" s="53">
        <f t="shared" si="2"/>
        <v>6450</v>
      </c>
      <c r="G52" s="53"/>
      <c r="H52" s="53">
        <f>H51</f>
        <v>200.5</v>
      </c>
      <c r="I52" s="54">
        <f t="shared" si="3"/>
        <v>497.93478260869597</v>
      </c>
      <c r="J52" s="55"/>
    </row>
    <row r="53" spans="1:10">
      <c r="A53" s="30" t="s">
        <v>86</v>
      </c>
      <c r="B53" s="70" t="s">
        <v>87</v>
      </c>
      <c r="C53" s="30">
        <v>13</v>
      </c>
      <c r="D53" s="32">
        <v>10000</v>
      </c>
      <c r="E53" s="30"/>
      <c r="F53" s="32">
        <f t="shared" si="2"/>
        <v>10000</v>
      </c>
      <c r="G53" s="32">
        <v>1334</v>
      </c>
      <c r="H53" s="32">
        <f>G53/5</f>
        <v>266.8</v>
      </c>
      <c r="I53" s="25">
        <f t="shared" si="3"/>
        <v>4114.2347826086952</v>
      </c>
      <c r="J53" s="24"/>
    </row>
    <row r="54" spans="1:10">
      <c r="A54" s="55" t="s">
        <v>229</v>
      </c>
      <c r="B54" s="71">
        <v>26165</v>
      </c>
      <c r="C54" s="51">
        <v>13</v>
      </c>
      <c r="D54" s="53"/>
      <c r="E54" s="51">
        <v>70</v>
      </c>
      <c r="F54" s="53">
        <f t="shared" si="2"/>
        <v>5250</v>
      </c>
      <c r="G54" s="53"/>
      <c r="H54" s="53">
        <f>H53</f>
        <v>266.8</v>
      </c>
      <c r="I54" s="54">
        <f t="shared" si="3"/>
        <v>-635.76521739130385</v>
      </c>
      <c r="J54" s="55"/>
    </row>
    <row r="55" spans="1:10">
      <c r="A55" s="55" t="s">
        <v>137</v>
      </c>
      <c r="B55" s="71" t="s">
        <v>138</v>
      </c>
      <c r="C55" s="51">
        <v>13</v>
      </c>
      <c r="D55" s="53"/>
      <c r="E55" s="51">
        <v>22</v>
      </c>
      <c r="F55" s="53">
        <f t="shared" si="2"/>
        <v>1650</v>
      </c>
      <c r="G55" s="53"/>
      <c r="H55" s="53">
        <f>H54</f>
        <v>266.8</v>
      </c>
      <c r="I55" s="54">
        <f t="shared" si="3"/>
        <v>-4235.7652173913038</v>
      </c>
      <c r="J55" s="55"/>
    </row>
    <row r="56" spans="1:10">
      <c r="A56" s="51" t="s">
        <v>241</v>
      </c>
      <c r="B56" s="71">
        <v>28415</v>
      </c>
      <c r="C56" s="51">
        <v>13</v>
      </c>
      <c r="D56" s="53"/>
      <c r="E56" s="51">
        <v>101</v>
      </c>
      <c r="F56" s="53">
        <f t="shared" si="2"/>
        <v>7575</v>
      </c>
      <c r="G56" s="53"/>
      <c r="H56" s="53">
        <f>H55</f>
        <v>266.8</v>
      </c>
      <c r="I56" s="54">
        <f t="shared" si="3"/>
        <v>1689.2347826086962</v>
      </c>
      <c r="J56" s="55"/>
    </row>
    <row r="57" spans="1:10">
      <c r="A57" s="55" t="s">
        <v>152</v>
      </c>
      <c r="B57" s="71" t="s">
        <v>89</v>
      </c>
      <c r="C57" s="51">
        <v>13</v>
      </c>
      <c r="D57" s="53"/>
      <c r="E57" s="51">
        <v>114</v>
      </c>
      <c r="F57" s="53">
        <f t="shared" si="2"/>
        <v>8550</v>
      </c>
      <c r="G57" s="53"/>
      <c r="H57" s="53">
        <f>H56</f>
        <v>266.8</v>
      </c>
      <c r="I57" s="54">
        <f t="shared" si="3"/>
        <v>2664.2347826086952</v>
      </c>
      <c r="J57" s="55"/>
    </row>
    <row r="58" spans="1:10">
      <c r="A58" s="24" t="s">
        <v>172</v>
      </c>
      <c r="B58" s="70">
        <v>41467</v>
      </c>
      <c r="C58" s="30">
        <v>14</v>
      </c>
      <c r="D58" s="32">
        <v>6000</v>
      </c>
      <c r="E58" s="30"/>
      <c r="F58" s="32">
        <f t="shared" si="2"/>
        <v>6000</v>
      </c>
      <c r="G58" s="32">
        <v>1605</v>
      </c>
      <c r="H58" s="32">
        <f>G58/4</f>
        <v>401.25</v>
      </c>
      <c r="I58" s="25">
        <f t="shared" si="3"/>
        <v>248.68478260869597</v>
      </c>
      <c r="J58" s="24"/>
    </row>
    <row r="59" spans="1:10">
      <c r="A59" s="55" t="s">
        <v>14</v>
      </c>
      <c r="B59" s="71" t="s">
        <v>15</v>
      </c>
      <c r="C59" s="51">
        <v>14</v>
      </c>
      <c r="D59" s="53"/>
      <c r="E59" s="51">
        <v>36</v>
      </c>
      <c r="F59" s="53">
        <f t="shared" si="2"/>
        <v>2700</v>
      </c>
      <c r="G59" s="53"/>
      <c r="H59" s="53">
        <f>H58</f>
        <v>401.25</v>
      </c>
      <c r="I59" s="54">
        <f t="shared" si="3"/>
        <v>-3051.315217391304</v>
      </c>
      <c r="J59" s="55"/>
    </row>
    <row r="60" spans="1:10">
      <c r="A60" s="61" t="s">
        <v>37</v>
      </c>
      <c r="B60" s="71" t="s">
        <v>38</v>
      </c>
      <c r="C60" s="51">
        <v>14</v>
      </c>
      <c r="D60" s="53"/>
      <c r="E60" s="51">
        <v>80</v>
      </c>
      <c r="F60" s="53">
        <f t="shared" si="2"/>
        <v>6000</v>
      </c>
      <c r="G60" s="53"/>
      <c r="H60" s="53">
        <f>H59</f>
        <v>401.25</v>
      </c>
      <c r="I60" s="54">
        <f t="shared" si="3"/>
        <v>248.68478260869597</v>
      </c>
      <c r="J60" s="55"/>
    </row>
    <row r="61" spans="1:10">
      <c r="A61" s="51" t="s">
        <v>158</v>
      </c>
      <c r="B61" s="71" t="s">
        <v>248</v>
      </c>
      <c r="C61" s="51">
        <v>14</v>
      </c>
      <c r="D61" s="53"/>
      <c r="E61" s="51">
        <v>42</v>
      </c>
      <c r="F61" s="53">
        <f t="shared" si="2"/>
        <v>3150</v>
      </c>
      <c r="G61" s="53"/>
      <c r="H61" s="53">
        <f>H60</f>
        <v>401.25</v>
      </c>
      <c r="I61" s="54">
        <f t="shared" si="3"/>
        <v>-2601.315217391304</v>
      </c>
      <c r="J61" s="55"/>
    </row>
    <row r="62" spans="1:10">
      <c r="A62" s="24" t="s">
        <v>125</v>
      </c>
      <c r="B62" s="70">
        <v>40516</v>
      </c>
      <c r="C62" s="30">
        <v>15</v>
      </c>
      <c r="D62" s="32">
        <v>6000</v>
      </c>
      <c r="E62" s="30"/>
      <c r="F62" s="32">
        <f t="shared" si="2"/>
        <v>6000</v>
      </c>
      <c r="G62" s="32">
        <v>746</v>
      </c>
      <c r="H62" s="32">
        <f>G62/4</f>
        <v>186.5</v>
      </c>
      <c r="I62" s="25">
        <f t="shared" si="3"/>
        <v>33.934782608695969</v>
      </c>
      <c r="J62" s="24"/>
    </row>
    <row r="63" spans="1:10">
      <c r="A63" s="64" t="s">
        <v>41</v>
      </c>
      <c r="B63" s="73" t="s">
        <v>66</v>
      </c>
      <c r="C63" s="51">
        <v>15</v>
      </c>
      <c r="D63" s="53"/>
      <c r="E63" s="65">
        <v>190</v>
      </c>
      <c r="F63" s="53">
        <f>(E63*150)+D63</f>
        <v>28500</v>
      </c>
      <c r="G63" s="66"/>
      <c r="H63" s="53">
        <f>H62</f>
        <v>186.5</v>
      </c>
      <c r="I63" s="54">
        <f t="shared" si="3"/>
        <v>22533.934782608696</v>
      </c>
      <c r="J63" s="65"/>
    </row>
    <row r="64" spans="1:10">
      <c r="A64" s="61" t="s">
        <v>16</v>
      </c>
      <c r="B64" s="71">
        <v>21402</v>
      </c>
      <c r="C64" s="51">
        <v>15</v>
      </c>
      <c r="D64" s="53"/>
      <c r="E64" s="51">
        <v>186</v>
      </c>
      <c r="F64" s="53">
        <f>(E64*150)+D64</f>
        <v>27900</v>
      </c>
      <c r="G64" s="53"/>
      <c r="H64" s="53">
        <f>H63</f>
        <v>186.5</v>
      </c>
      <c r="I64" s="54">
        <f t="shared" si="3"/>
        <v>21933.934782608696</v>
      </c>
      <c r="J64" s="55"/>
    </row>
    <row r="65" spans="1:10">
      <c r="A65" s="55" t="s">
        <v>238</v>
      </c>
      <c r="B65" s="71">
        <v>25645</v>
      </c>
      <c r="C65" s="51">
        <v>15</v>
      </c>
      <c r="D65" s="53"/>
      <c r="E65" s="51">
        <v>198</v>
      </c>
      <c r="F65" s="53">
        <f>(E65*150)+D65</f>
        <v>29700</v>
      </c>
      <c r="G65" s="53"/>
      <c r="H65" s="53">
        <f>H64</f>
        <v>186.5</v>
      </c>
      <c r="I65" s="54">
        <f t="shared" si="3"/>
        <v>23733.934782608696</v>
      </c>
      <c r="J65" s="55"/>
    </row>
    <row r="66" spans="1:10">
      <c r="A66" s="24" t="s">
        <v>31</v>
      </c>
      <c r="B66" s="70">
        <v>2167</v>
      </c>
      <c r="C66" s="30">
        <v>16</v>
      </c>
      <c r="D66" s="32">
        <v>3000</v>
      </c>
      <c r="E66" s="30"/>
      <c r="F66" s="32">
        <f t="shared" si="2"/>
        <v>3000</v>
      </c>
      <c r="G66" s="32">
        <v>378</v>
      </c>
      <c r="H66" s="32">
        <f>G66/3</f>
        <v>126</v>
      </c>
      <c r="I66" s="25">
        <f t="shared" si="3"/>
        <v>-3026.565217391304</v>
      </c>
      <c r="J66" s="24"/>
    </row>
    <row r="67" spans="1:10">
      <c r="A67" s="61" t="s">
        <v>240</v>
      </c>
      <c r="B67" s="71" t="s">
        <v>24</v>
      </c>
      <c r="C67" s="51">
        <v>16</v>
      </c>
      <c r="D67" s="53"/>
      <c r="E67" s="51">
        <v>46</v>
      </c>
      <c r="F67" s="53">
        <f t="shared" si="2"/>
        <v>3450</v>
      </c>
      <c r="G67" s="53"/>
      <c r="H67" s="53">
        <f>H66</f>
        <v>126</v>
      </c>
      <c r="I67" s="54">
        <f t="shared" si="3"/>
        <v>-2576.565217391304</v>
      </c>
      <c r="J67" s="55"/>
    </row>
    <row r="68" spans="1:10">
      <c r="A68" s="55" t="s">
        <v>235</v>
      </c>
      <c r="B68" s="71">
        <v>22306</v>
      </c>
      <c r="C68" s="51">
        <v>16</v>
      </c>
      <c r="D68" s="53"/>
      <c r="E68" s="51">
        <v>56</v>
      </c>
      <c r="F68" s="53">
        <f t="shared" ref="F68:F95" si="4">(E68*75)+D68</f>
        <v>4200</v>
      </c>
      <c r="G68" s="53"/>
      <c r="H68" s="53">
        <f>H67</f>
        <v>126</v>
      </c>
      <c r="I68" s="54">
        <f t="shared" ref="I68:I95" si="5">F68+H68-$I$97</f>
        <v>-1826.565217391304</v>
      </c>
      <c r="J68" s="55"/>
    </row>
    <row r="69" spans="1:10">
      <c r="A69" s="24" t="s">
        <v>166</v>
      </c>
      <c r="B69" s="70" t="s">
        <v>167</v>
      </c>
      <c r="C69" s="30">
        <v>17</v>
      </c>
      <c r="D69" s="32">
        <v>6000</v>
      </c>
      <c r="E69" s="30"/>
      <c r="F69" s="32">
        <f t="shared" si="4"/>
        <v>6000</v>
      </c>
      <c r="G69" s="32">
        <v>5354</v>
      </c>
      <c r="H69" s="32">
        <f>G69/4</f>
        <v>1338.5</v>
      </c>
      <c r="I69" s="25">
        <f t="shared" si="5"/>
        <v>1185.934782608696</v>
      </c>
      <c r="J69" s="24"/>
    </row>
    <row r="70" spans="1:10">
      <c r="A70" s="67" t="s">
        <v>220</v>
      </c>
      <c r="B70" s="73">
        <v>11297</v>
      </c>
      <c r="C70" s="51">
        <v>17</v>
      </c>
      <c r="D70" s="66"/>
      <c r="E70" s="65">
        <v>38</v>
      </c>
      <c r="F70" s="53">
        <f t="shared" si="4"/>
        <v>2850</v>
      </c>
      <c r="G70" s="66"/>
      <c r="H70" s="53">
        <f>H69</f>
        <v>1338.5</v>
      </c>
      <c r="I70" s="54">
        <f t="shared" si="5"/>
        <v>-1964.065217391304</v>
      </c>
      <c r="J70" s="65"/>
    </row>
    <row r="71" spans="1:10">
      <c r="A71" s="61" t="s">
        <v>53</v>
      </c>
      <c r="B71" s="71">
        <v>28212</v>
      </c>
      <c r="C71" s="51">
        <v>17</v>
      </c>
      <c r="D71" s="53"/>
      <c r="E71" s="51">
        <v>60</v>
      </c>
      <c r="F71" s="53">
        <f t="shared" si="4"/>
        <v>4500</v>
      </c>
      <c r="G71" s="53"/>
      <c r="H71" s="53">
        <f>H70</f>
        <v>1338.5</v>
      </c>
      <c r="I71" s="54">
        <f t="shared" si="5"/>
        <v>-314.06521739130403</v>
      </c>
      <c r="J71" s="55"/>
    </row>
    <row r="72" spans="1:10">
      <c r="A72" s="55" t="s">
        <v>101</v>
      </c>
      <c r="B72" s="71">
        <v>11407</v>
      </c>
      <c r="C72" s="51">
        <v>17</v>
      </c>
      <c r="D72" s="53"/>
      <c r="E72" s="51">
        <v>53</v>
      </c>
      <c r="F72" s="53">
        <f t="shared" si="4"/>
        <v>3975</v>
      </c>
      <c r="G72" s="53"/>
      <c r="H72" s="53">
        <f>H71</f>
        <v>1338.5</v>
      </c>
      <c r="I72" s="54">
        <f t="shared" si="5"/>
        <v>-839.06521739130403</v>
      </c>
      <c r="J72" s="55"/>
    </row>
    <row r="73" spans="1:10">
      <c r="A73" s="24" t="s">
        <v>22</v>
      </c>
      <c r="B73" s="70" t="s">
        <v>196</v>
      </c>
      <c r="C73" s="30">
        <v>18</v>
      </c>
      <c r="D73" s="32">
        <v>10000</v>
      </c>
      <c r="E73" s="30"/>
      <c r="F73" s="32">
        <f t="shared" si="4"/>
        <v>10000</v>
      </c>
      <c r="G73" s="32">
        <v>2185</v>
      </c>
      <c r="H73" s="32">
        <f>G73/5</f>
        <v>437</v>
      </c>
      <c r="I73" s="25">
        <f t="shared" si="5"/>
        <v>4284.434782608696</v>
      </c>
      <c r="J73" s="24"/>
    </row>
    <row r="74" spans="1:10">
      <c r="A74" s="55" t="s">
        <v>201</v>
      </c>
      <c r="B74" s="71">
        <v>11382</v>
      </c>
      <c r="C74" s="51">
        <v>18</v>
      </c>
      <c r="D74" s="53"/>
      <c r="E74" s="51">
        <v>80</v>
      </c>
      <c r="F74" s="53">
        <f t="shared" si="4"/>
        <v>6000</v>
      </c>
      <c r="G74" s="53"/>
      <c r="H74" s="53">
        <f>H73</f>
        <v>437</v>
      </c>
      <c r="I74" s="54">
        <f t="shared" si="5"/>
        <v>284.43478260869597</v>
      </c>
      <c r="J74" s="55"/>
    </row>
    <row r="75" spans="1:10">
      <c r="A75" s="63" t="s">
        <v>71</v>
      </c>
      <c r="B75" s="72">
        <v>39265</v>
      </c>
      <c r="C75" s="51">
        <v>18</v>
      </c>
      <c r="D75" s="53"/>
      <c r="E75" s="51">
        <v>83</v>
      </c>
      <c r="F75" s="53">
        <f t="shared" si="4"/>
        <v>6225</v>
      </c>
      <c r="G75" s="53"/>
      <c r="H75" s="53">
        <f>H74</f>
        <v>437</v>
      </c>
      <c r="I75" s="54">
        <f t="shared" si="5"/>
        <v>509.43478260869597</v>
      </c>
      <c r="J75" s="51"/>
    </row>
    <row r="76" spans="1:10">
      <c r="A76" s="55" t="s">
        <v>154</v>
      </c>
      <c r="B76" s="71">
        <v>26320</v>
      </c>
      <c r="C76" s="51">
        <v>18</v>
      </c>
      <c r="D76" s="53"/>
      <c r="E76" s="51">
        <v>40</v>
      </c>
      <c r="F76" s="53">
        <f t="shared" si="4"/>
        <v>3000</v>
      </c>
      <c r="G76" s="53"/>
      <c r="H76" s="53">
        <f>H75</f>
        <v>437</v>
      </c>
      <c r="I76" s="54">
        <f t="shared" si="5"/>
        <v>-2715.565217391304</v>
      </c>
      <c r="J76" s="55"/>
    </row>
    <row r="77" spans="1:10">
      <c r="A77" s="55" t="s">
        <v>40</v>
      </c>
      <c r="B77" s="71" t="s">
        <v>157</v>
      </c>
      <c r="C77" s="51">
        <v>18</v>
      </c>
      <c r="D77" s="53"/>
      <c r="E77" s="51">
        <v>65</v>
      </c>
      <c r="F77" s="53">
        <f t="shared" si="4"/>
        <v>4875</v>
      </c>
      <c r="G77" s="53"/>
      <c r="H77" s="53">
        <f>H76</f>
        <v>437</v>
      </c>
      <c r="I77" s="54">
        <f t="shared" si="5"/>
        <v>-840.56521739130403</v>
      </c>
      <c r="J77" s="55"/>
    </row>
    <row r="78" spans="1:10">
      <c r="A78" s="24" t="s">
        <v>42</v>
      </c>
      <c r="B78" s="70" t="s">
        <v>43</v>
      </c>
      <c r="C78" s="30">
        <v>19</v>
      </c>
      <c r="D78" s="32">
        <v>6000</v>
      </c>
      <c r="E78" s="30"/>
      <c r="F78" s="32">
        <f t="shared" si="4"/>
        <v>6000</v>
      </c>
      <c r="G78" s="32">
        <v>811</v>
      </c>
      <c r="H78" s="32">
        <f>G78/4</f>
        <v>202.75</v>
      </c>
      <c r="I78" s="25">
        <f t="shared" si="5"/>
        <v>50.184782608695969</v>
      </c>
      <c r="J78" s="24"/>
    </row>
    <row r="79" spans="1:10">
      <c r="A79" s="55" t="s">
        <v>230</v>
      </c>
      <c r="B79" s="71">
        <v>11483</v>
      </c>
      <c r="C79" s="51">
        <v>19</v>
      </c>
      <c r="D79" s="53"/>
      <c r="E79" s="51">
        <v>50</v>
      </c>
      <c r="F79" s="53">
        <f t="shared" si="4"/>
        <v>3750</v>
      </c>
      <c r="G79" s="53"/>
      <c r="H79" s="53">
        <f>H78</f>
        <v>202.75</v>
      </c>
      <c r="I79" s="54">
        <f t="shared" si="5"/>
        <v>-2199.815217391304</v>
      </c>
      <c r="J79" s="55"/>
    </row>
    <row r="80" spans="1:10">
      <c r="A80" s="61" t="s">
        <v>198</v>
      </c>
      <c r="B80" s="71">
        <v>34390</v>
      </c>
      <c r="C80" s="51">
        <v>19</v>
      </c>
      <c r="D80" s="53"/>
      <c r="E80" s="51">
        <v>44</v>
      </c>
      <c r="F80" s="53">
        <f t="shared" si="4"/>
        <v>3300</v>
      </c>
      <c r="G80" s="53"/>
      <c r="H80" s="53">
        <f>H79</f>
        <v>202.75</v>
      </c>
      <c r="I80" s="54">
        <f t="shared" si="5"/>
        <v>-2649.815217391304</v>
      </c>
      <c r="J80" s="55"/>
    </row>
    <row r="81" spans="1:10">
      <c r="A81" s="55" t="s">
        <v>215</v>
      </c>
      <c r="B81" s="71">
        <v>3518</v>
      </c>
      <c r="C81" s="51">
        <v>19</v>
      </c>
      <c r="D81" s="53"/>
      <c r="E81" s="51">
        <v>44</v>
      </c>
      <c r="F81" s="53">
        <f t="shared" si="4"/>
        <v>3300</v>
      </c>
      <c r="G81" s="53"/>
      <c r="H81" s="53">
        <f>H80</f>
        <v>202.75</v>
      </c>
      <c r="I81" s="54">
        <f t="shared" si="5"/>
        <v>-2649.815217391304</v>
      </c>
      <c r="J81" s="55"/>
    </row>
    <row r="82" spans="1:10">
      <c r="A82" s="24" t="s">
        <v>46</v>
      </c>
      <c r="B82" s="70" t="s">
        <v>142</v>
      </c>
      <c r="C82" s="30">
        <v>20</v>
      </c>
      <c r="D82" s="32">
        <v>6000</v>
      </c>
      <c r="E82" s="30"/>
      <c r="F82" s="32">
        <f t="shared" si="4"/>
        <v>6000</v>
      </c>
      <c r="G82" s="32">
        <v>780</v>
      </c>
      <c r="H82" s="32">
        <f>G82/4</f>
        <v>195</v>
      </c>
      <c r="I82" s="25">
        <f t="shared" si="5"/>
        <v>42.434782608695969</v>
      </c>
      <c r="J82" s="24"/>
    </row>
    <row r="83" spans="1:10">
      <c r="A83" s="55" t="s">
        <v>61</v>
      </c>
      <c r="B83" s="71">
        <v>11437</v>
      </c>
      <c r="C83" s="51">
        <v>20</v>
      </c>
      <c r="D83" s="53"/>
      <c r="E83" s="51">
        <v>109</v>
      </c>
      <c r="F83" s="53">
        <f t="shared" si="4"/>
        <v>8175</v>
      </c>
      <c r="G83" s="53"/>
      <c r="H83" s="53">
        <f>H82</f>
        <v>195</v>
      </c>
      <c r="I83" s="54">
        <f t="shared" si="5"/>
        <v>2217.434782608696</v>
      </c>
      <c r="J83" s="55"/>
    </row>
    <row r="84" spans="1:10">
      <c r="A84" s="55" t="s">
        <v>145</v>
      </c>
      <c r="B84" s="71" t="s">
        <v>146</v>
      </c>
      <c r="C84" s="51">
        <v>20</v>
      </c>
      <c r="D84" s="53"/>
      <c r="E84" s="51">
        <v>80</v>
      </c>
      <c r="F84" s="53">
        <f t="shared" si="4"/>
        <v>6000</v>
      </c>
      <c r="G84" s="53"/>
      <c r="H84" s="53">
        <f>H83</f>
        <v>195</v>
      </c>
      <c r="I84" s="54">
        <f t="shared" si="5"/>
        <v>42.434782608695969</v>
      </c>
      <c r="J84" s="55"/>
    </row>
    <row r="85" spans="1:10">
      <c r="A85" s="55" t="s">
        <v>242</v>
      </c>
      <c r="B85" s="71">
        <v>20835</v>
      </c>
      <c r="C85" s="51">
        <v>20</v>
      </c>
      <c r="D85" s="53"/>
      <c r="E85" s="51">
        <v>62</v>
      </c>
      <c r="F85" s="53">
        <f t="shared" si="4"/>
        <v>4650</v>
      </c>
      <c r="G85" s="53"/>
      <c r="H85" s="53">
        <f>H84</f>
        <v>195</v>
      </c>
      <c r="I85" s="54">
        <f t="shared" si="5"/>
        <v>-1307.565217391304</v>
      </c>
      <c r="J85" s="55"/>
    </row>
    <row r="86" spans="1:10">
      <c r="A86" s="24" t="s">
        <v>105</v>
      </c>
      <c r="B86" s="70">
        <v>20835</v>
      </c>
      <c r="C86" s="30">
        <v>21</v>
      </c>
      <c r="D86" s="32">
        <v>10000</v>
      </c>
      <c r="E86" s="30"/>
      <c r="F86" s="32">
        <f t="shared" si="4"/>
        <v>10000</v>
      </c>
      <c r="G86" s="32">
        <v>1821</v>
      </c>
      <c r="H86" s="32">
        <f>G86/5</f>
        <v>364.2</v>
      </c>
      <c r="I86" s="25">
        <f t="shared" si="5"/>
        <v>4211.6347826086967</v>
      </c>
      <c r="J86" s="24"/>
    </row>
    <row r="87" spans="1:10">
      <c r="A87" s="55" t="s">
        <v>210</v>
      </c>
      <c r="B87" s="71">
        <v>1350</v>
      </c>
      <c r="C87" s="51">
        <v>21</v>
      </c>
      <c r="D87" s="53"/>
      <c r="E87" s="51">
        <v>86</v>
      </c>
      <c r="F87" s="53">
        <f t="shared" si="4"/>
        <v>6450</v>
      </c>
      <c r="G87" s="53"/>
      <c r="H87" s="53">
        <f>H86</f>
        <v>364.2</v>
      </c>
      <c r="I87" s="54">
        <f t="shared" si="5"/>
        <v>661.63478260869579</v>
      </c>
      <c r="J87" s="55"/>
    </row>
    <row r="88" spans="1:10">
      <c r="A88" s="55" t="s">
        <v>232</v>
      </c>
      <c r="B88" s="71">
        <v>11342</v>
      </c>
      <c r="C88" s="51">
        <v>21</v>
      </c>
      <c r="D88" s="53"/>
      <c r="E88" s="51">
        <v>60</v>
      </c>
      <c r="F88" s="53">
        <f t="shared" si="4"/>
        <v>4500</v>
      </c>
      <c r="G88" s="53"/>
      <c r="H88" s="53">
        <f>H87</f>
        <v>364.2</v>
      </c>
      <c r="I88" s="54">
        <f t="shared" si="5"/>
        <v>-1288.3652173913042</v>
      </c>
      <c r="J88" s="55"/>
    </row>
    <row r="89" spans="1:10">
      <c r="A89" s="55" t="s">
        <v>123</v>
      </c>
      <c r="B89" s="71" t="s">
        <v>21</v>
      </c>
      <c r="C89" s="51">
        <v>21</v>
      </c>
      <c r="D89" s="53"/>
      <c r="E89" s="51">
        <v>11</v>
      </c>
      <c r="F89" s="53">
        <f t="shared" si="4"/>
        <v>825</v>
      </c>
      <c r="G89" s="53"/>
      <c r="H89" s="53">
        <f>H88</f>
        <v>364.2</v>
      </c>
      <c r="I89" s="54">
        <f t="shared" si="5"/>
        <v>-4963.3652173913042</v>
      </c>
      <c r="J89" s="55"/>
    </row>
    <row r="90" spans="1:10">
      <c r="A90" s="55" t="s">
        <v>177</v>
      </c>
      <c r="B90" s="71">
        <v>11393</v>
      </c>
      <c r="C90" s="51">
        <v>21</v>
      </c>
      <c r="D90" s="53"/>
      <c r="E90" s="51">
        <v>77</v>
      </c>
      <c r="F90" s="53">
        <f t="shared" si="4"/>
        <v>5775</v>
      </c>
      <c r="G90" s="53"/>
      <c r="H90" s="53">
        <f>H89</f>
        <v>364.2</v>
      </c>
      <c r="I90" s="54">
        <f t="shared" si="5"/>
        <v>-13.365217391304213</v>
      </c>
      <c r="J90" s="55"/>
    </row>
    <row r="91" spans="1:10">
      <c r="A91" s="24" t="s">
        <v>99</v>
      </c>
      <c r="B91" s="70" t="s">
        <v>100</v>
      </c>
      <c r="C91" s="30">
        <v>22</v>
      </c>
      <c r="D91" s="32">
        <v>10000</v>
      </c>
      <c r="E91" s="30"/>
      <c r="F91" s="32">
        <f t="shared" si="4"/>
        <v>10000</v>
      </c>
      <c r="G91" s="32">
        <v>1613</v>
      </c>
      <c r="H91" s="32">
        <f>G91/5</f>
        <v>322.60000000000002</v>
      </c>
      <c r="I91" s="25">
        <f t="shared" si="5"/>
        <v>4170.0347826086963</v>
      </c>
      <c r="J91" s="24"/>
    </row>
    <row r="92" spans="1:10">
      <c r="A92" s="55" t="s">
        <v>147</v>
      </c>
      <c r="B92" s="71">
        <v>11527</v>
      </c>
      <c r="C92" s="51">
        <v>22</v>
      </c>
      <c r="D92" s="53"/>
      <c r="E92" s="51">
        <v>64</v>
      </c>
      <c r="F92" s="53">
        <f t="shared" si="4"/>
        <v>4800</v>
      </c>
      <c r="G92" s="53"/>
      <c r="H92" s="53">
        <f>H91</f>
        <v>322.60000000000002</v>
      </c>
      <c r="I92" s="54">
        <f t="shared" si="5"/>
        <v>-1029.9652173913037</v>
      </c>
      <c r="J92" s="55"/>
    </row>
    <row r="93" spans="1:10">
      <c r="A93" s="55" t="s">
        <v>163</v>
      </c>
      <c r="B93" s="71" t="s">
        <v>164</v>
      </c>
      <c r="C93" s="51">
        <v>22</v>
      </c>
      <c r="D93" s="53"/>
      <c r="E93" s="51">
        <v>10</v>
      </c>
      <c r="F93" s="53">
        <f t="shared" si="4"/>
        <v>750</v>
      </c>
      <c r="G93" s="53"/>
      <c r="H93" s="53">
        <f>H92</f>
        <v>322.60000000000002</v>
      </c>
      <c r="I93" s="54">
        <f t="shared" si="5"/>
        <v>-5079.9652173913037</v>
      </c>
      <c r="J93" s="55"/>
    </row>
    <row r="94" spans="1:10">
      <c r="A94" s="51" t="s">
        <v>95</v>
      </c>
      <c r="B94" s="71" t="s">
        <v>102</v>
      </c>
      <c r="C94" s="51">
        <v>22</v>
      </c>
      <c r="D94" s="53"/>
      <c r="E94" s="51">
        <v>4</v>
      </c>
      <c r="F94" s="53">
        <f t="shared" si="4"/>
        <v>300</v>
      </c>
      <c r="G94" s="53"/>
      <c r="H94" s="53">
        <f>H93</f>
        <v>322.60000000000002</v>
      </c>
      <c r="I94" s="54">
        <f t="shared" si="5"/>
        <v>-5529.9652173913037</v>
      </c>
      <c r="J94" s="55"/>
    </row>
    <row r="95" spans="1:10">
      <c r="A95" s="65" t="s">
        <v>245</v>
      </c>
      <c r="B95" s="73">
        <v>25645</v>
      </c>
      <c r="C95" s="51">
        <v>22</v>
      </c>
      <c r="D95" s="66"/>
      <c r="E95" s="65">
        <v>37</v>
      </c>
      <c r="F95" s="53">
        <f t="shared" si="4"/>
        <v>2775</v>
      </c>
      <c r="G95" s="66"/>
      <c r="H95" s="53">
        <f>H94</f>
        <v>322.60000000000002</v>
      </c>
      <c r="I95" s="54">
        <f t="shared" si="5"/>
        <v>-3054.9652173913041</v>
      </c>
      <c r="J95" s="65"/>
    </row>
    <row r="96" spans="1:10">
      <c r="A96" s="27"/>
      <c r="B96" s="74"/>
      <c r="C96" s="27"/>
      <c r="D96" s="28"/>
      <c r="E96" s="27"/>
      <c r="F96" s="28">
        <f>SUM(F4:F95)</f>
        <v>527600</v>
      </c>
      <c r="G96" s="28"/>
      <c r="H96" s="28">
        <f>SUM(H4:H95)</f>
        <v>38435.999999999978</v>
      </c>
      <c r="I96" s="28">
        <f>F96+H96</f>
        <v>566036</v>
      </c>
      <c r="J96" s="28"/>
    </row>
    <row r="97" spans="1:10">
      <c r="A97" s="27"/>
      <c r="B97" s="74"/>
      <c r="C97" s="27"/>
      <c r="D97" s="28"/>
      <c r="E97" s="27"/>
      <c r="F97" s="28"/>
      <c r="G97" s="28"/>
      <c r="H97" s="29" t="s">
        <v>65</v>
      </c>
      <c r="I97" s="28">
        <f>I96/(COUNTIF(A4:A95,"*"))</f>
        <v>6152.565217391304</v>
      </c>
      <c r="J97" s="27"/>
    </row>
  </sheetData>
  <autoFilter ref="A3:J3" xr:uid="{3D8A4C27-6084-4A7B-AA34-BE0038B17618}">
    <sortState xmlns:xlrd2="http://schemas.microsoft.com/office/spreadsheetml/2017/richdata2" ref="A4:J104">
      <sortCondition ref="C3"/>
    </sortState>
  </autoFilter>
  <conditionalFormatting sqref="I4:I95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KF steg 4 P18</vt:lpstr>
      <vt:lpstr>KF steg 4 F18</vt:lpstr>
      <vt:lpstr>KF Steg 4 P16</vt:lpstr>
      <vt:lpstr>KF steg 4 F16 </vt:lpstr>
      <vt:lpstr>KF Steg 4 F14</vt:lpstr>
      <vt:lpstr>KF Steg 4 P14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Niklas Axvallen (Handboll)</cp:lastModifiedBy>
  <dcterms:created xsi:type="dcterms:W3CDTF">2019-09-22T17:39:16Z</dcterms:created>
  <dcterms:modified xsi:type="dcterms:W3CDTF">2024-05-28T08:53:12Z</dcterms:modified>
</cp:coreProperties>
</file>