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las\Documents\Kostnadsfördelingar\2022\"/>
    </mc:Choice>
  </mc:AlternateContent>
  <xr:revisionPtr revIDLastSave="0" documentId="13_ncr:1_{E041A2BF-FFC0-4AA8-8417-72CE9A8127CE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KF steg 4 P18" sheetId="4" r:id="rId1"/>
    <sheet name="KF steg 4 F18 " sheetId="19" r:id="rId2"/>
    <sheet name="KF steg 4 F16 " sheetId="11" r:id="rId3"/>
    <sheet name="KF steg 4 P16" sheetId="8" r:id="rId4"/>
    <sheet name="KF steg 4 P14" sheetId="18" r:id="rId5"/>
    <sheet name="KF steg 4 F14" sheetId="17" r:id="rId6"/>
  </sheets>
  <definedNames>
    <definedName name="_xlnm._FilterDatabase" localSheetId="5" hidden="1">'KF steg 4 F14'!$A$3:$J$115</definedName>
    <definedName name="_xlnm._FilterDatabase" localSheetId="2" hidden="1">'KF steg 4 F16 '!$A$3:$J$35</definedName>
    <definedName name="_xlnm._FilterDatabase" localSheetId="1" hidden="1">'KF steg 4 F18 '!$A$3:$J$25</definedName>
    <definedName name="_xlnm._FilterDatabase" localSheetId="4" hidden="1">'KF steg 4 P14'!$A$3:$J$86</definedName>
    <definedName name="_xlnm._FilterDatabase" localSheetId="3" hidden="1">'KF steg 4 P16'!$A$3:$J$23</definedName>
    <definedName name="_xlnm._FilterDatabase" localSheetId="0" hidden="1">'KF steg 4 P18'!$A$3:$J$25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7" l="1"/>
  <c r="F102" i="17"/>
  <c r="F82" i="17"/>
  <c r="F49" i="17"/>
  <c r="H25" i="17"/>
  <c r="H26" i="17" s="1"/>
  <c r="H27" i="17" s="1"/>
  <c r="H28" i="17" s="1"/>
  <c r="H103" i="17"/>
  <c r="H104" i="17" s="1"/>
  <c r="H105" i="17" s="1"/>
  <c r="H106" i="17" s="1"/>
  <c r="H107" i="17" s="1"/>
  <c r="H97" i="17"/>
  <c r="H98" i="17" s="1"/>
  <c r="H99" i="17" s="1"/>
  <c r="H100" i="17" s="1"/>
  <c r="H101" i="17" s="1"/>
  <c r="H102" i="17" s="1"/>
  <c r="H91" i="17"/>
  <c r="H92" i="17" s="1"/>
  <c r="H93" i="17" s="1"/>
  <c r="H94" i="17" s="1"/>
  <c r="H95" i="17" s="1"/>
  <c r="H96" i="17" s="1"/>
  <c r="H85" i="17"/>
  <c r="H86" i="17" s="1"/>
  <c r="H87" i="17" s="1"/>
  <c r="H88" i="17" s="1"/>
  <c r="H89" i="17" s="1"/>
  <c r="H90" i="17" s="1"/>
  <c r="H79" i="17"/>
  <c r="H80" i="17" s="1"/>
  <c r="H81" i="17" s="1"/>
  <c r="H82" i="17" s="1"/>
  <c r="H83" i="17" s="1"/>
  <c r="H84" i="17" s="1"/>
  <c r="H73" i="17"/>
  <c r="H74" i="17" s="1"/>
  <c r="H75" i="17" s="1"/>
  <c r="H76" i="17" s="1"/>
  <c r="H77" i="17" s="1"/>
  <c r="H78" i="17" s="1"/>
  <c r="H67" i="17"/>
  <c r="H68" i="17" s="1"/>
  <c r="H69" i="17" s="1"/>
  <c r="H70" i="17" s="1"/>
  <c r="H71" i="17" s="1"/>
  <c r="H72" i="17" s="1"/>
  <c r="H61" i="17"/>
  <c r="H62" i="17" s="1"/>
  <c r="H63" i="17" s="1"/>
  <c r="H64" i="17" s="1"/>
  <c r="H65" i="17" s="1"/>
  <c r="H66" i="17" s="1"/>
  <c r="H55" i="17"/>
  <c r="H56" i="17" s="1"/>
  <c r="H57" i="17" s="1"/>
  <c r="H58" i="17" s="1"/>
  <c r="H59" i="17" s="1"/>
  <c r="H60" i="17" s="1"/>
  <c r="H49" i="17"/>
  <c r="H50" i="17" s="1"/>
  <c r="H51" i="17" s="1"/>
  <c r="H52" i="17" s="1"/>
  <c r="H53" i="17" s="1"/>
  <c r="H54" i="17" s="1"/>
  <c r="H44" i="17"/>
  <c r="H45" i="17" s="1"/>
  <c r="H46" i="17" s="1"/>
  <c r="H47" i="17" s="1"/>
  <c r="H48" i="17" s="1"/>
  <c r="H39" i="17"/>
  <c r="H40" i="17" s="1"/>
  <c r="H41" i="17" s="1"/>
  <c r="H42" i="17" s="1"/>
  <c r="H43" i="17" s="1"/>
  <c r="H34" i="17"/>
  <c r="H35" i="17" s="1"/>
  <c r="H36" i="17" s="1"/>
  <c r="H37" i="17" s="1"/>
  <c r="H38" i="17" s="1"/>
  <c r="H29" i="17"/>
  <c r="H30" i="17" s="1"/>
  <c r="H31" i="17" s="1"/>
  <c r="H32" i="17" s="1"/>
  <c r="H33" i="17" s="1"/>
  <c r="H24" i="17"/>
  <c r="H19" i="17"/>
  <c r="H20" i="17" s="1"/>
  <c r="H21" i="17" s="1"/>
  <c r="H22" i="17" s="1"/>
  <c r="H23" i="17" s="1"/>
  <c r="H14" i="17"/>
  <c r="H15" i="17" s="1"/>
  <c r="H16" i="17" s="1"/>
  <c r="H17" i="17" s="1"/>
  <c r="H18" i="17" s="1"/>
  <c r="H9" i="17"/>
  <c r="H10" i="17" s="1"/>
  <c r="H11" i="17" s="1"/>
  <c r="H12" i="17" s="1"/>
  <c r="H13" i="17" s="1"/>
  <c r="H4" i="17"/>
  <c r="H19" i="4"/>
  <c r="H20" i="4" s="1"/>
  <c r="H21" i="4" s="1"/>
  <c r="H22" i="4" s="1"/>
  <c r="H23" i="4" s="1"/>
  <c r="H4" i="4"/>
  <c r="H5" i="4" s="1"/>
  <c r="H6" i="4" s="1"/>
  <c r="H9" i="4"/>
  <c r="H14" i="4"/>
  <c r="H15" i="4" s="1"/>
  <c r="H16" i="4" s="1"/>
  <c r="H17" i="4" s="1"/>
  <c r="H18" i="4" s="1"/>
  <c r="F66" i="18"/>
  <c r="H60" i="18"/>
  <c r="H61" i="18" s="1"/>
  <c r="H62" i="18" s="1"/>
  <c r="H63" i="18"/>
  <c r="H64" i="18" s="1"/>
  <c r="H65" i="18" s="1"/>
  <c r="H66" i="18" s="1"/>
  <c r="H67" i="18" s="1"/>
  <c r="H68" i="18"/>
  <c r="H69" i="18" s="1"/>
  <c r="H70" i="18" s="1"/>
  <c r="H71" i="18" s="1"/>
  <c r="H72" i="18" s="1"/>
  <c r="H81" i="18"/>
  <c r="H82" i="18" s="1"/>
  <c r="H83" i="18" s="1"/>
  <c r="H84" i="18" s="1"/>
  <c r="H77" i="18"/>
  <c r="H78" i="18" s="1"/>
  <c r="H79" i="18" s="1"/>
  <c r="H80" i="18" s="1"/>
  <c r="H73" i="18"/>
  <c r="H74" i="18" s="1"/>
  <c r="H75" i="18" s="1"/>
  <c r="H76" i="18" s="1"/>
  <c r="H56" i="18"/>
  <c r="H57" i="18" s="1"/>
  <c r="H58" i="18" s="1"/>
  <c r="H59" i="18" s="1"/>
  <c r="H52" i="18"/>
  <c r="H53" i="18" s="1"/>
  <c r="H54" i="18" s="1"/>
  <c r="H55" i="18" s="1"/>
  <c r="H48" i="18"/>
  <c r="H49" i="18" s="1"/>
  <c r="H50" i="18" s="1"/>
  <c r="H51" i="18" s="1"/>
  <c r="H44" i="18"/>
  <c r="H45" i="18" s="1"/>
  <c r="H46" i="18" s="1"/>
  <c r="H47" i="18" s="1"/>
  <c r="H40" i="18"/>
  <c r="H41" i="18" s="1"/>
  <c r="H42" i="18" s="1"/>
  <c r="H43" i="18" s="1"/>
  <c r="H36" i="18"/>
  <c r="H37" i="18" s="1"/>
  <c r="H38" i="18" s="1"/>
  <c r="H39" i="18" s="1"/>
  <c r="H32" i="18"/>
  <c r="H33" i="18" s="1"/>
  <c r="H34" i="18" s="1"/>
  <c r="H35" i="18" s="1"/>
  <c r="H28" i="18"/>
  <c r="H29" i="18" s="1"/>
  <c r="H30" i="18" s="1"/>
  <c r="H31" i="18" s="1"/>
  <c r="H24" i="18"/>
  <c r="H25" i="18" s="1"/>
  <c r="H26" i="18" s="1"/>
  <c r="H27" i="18" s="1"/>
  <c r="H20" i="18"/>
  <c r="H21" i="18" s="1"/>
  <c r="H22" i="18" s="1"/>
  <c r="H23" i="18" s="1"/>
  <c r="H16" i="18"/>
  <c r="H17" i="18" s="1"/>
  <c r="H18" i="18" s="1"/>
  <c r="H19" i="18" s="1"/>
  <c r="H12" i="18"/>
  <c r="H13" i="18" s="1"/>
  <c r="H14" i="18" s="1"/>
  <c r="H15" i="18" s="1"/>
  <c r="H8" i="18"/>
  <c r="H9" i="18" s="1"/>
  <c r="H10" i="18" s="1"/>
  <c r="H11" i="18" s="1"/>
  <c r="H4" i="18"/>
  <c r="H5" i="18" s="1"/>
  <c r="H6" i="18" s="1"/>
  <c r="H7" i="18" s="1"/>
  <c r="H19" i="8"/>
  <c r="H20" i="8" s="1"/>
  <c r="H21" i="8" s="1"/>
  <c r="H22" i="8" s="1"/>
  <c r="H23" i="8" s="1"/>
  <c r="H14" i="8"/>
  <c r="H15" i="8" s="1"/>
  <c r="H16" i="8" s="1"/>
  <c r="H17" i="8" s="1"/>
  <c r="H18" i="8" s="1"/>
  <c r="H9" i="8"/>
  <c r="H10" i="8" s="1"/>
  <c r="H11" i="8" s="1"/>
  <c r="H12" i="8" s="1"/>
  <c r="H13" i="8" s="1"/>
  <c r="H4" i="8"/>
  <c r="H5" i="8" s="1"/>
  <c r="H6" i="8" s="1"/>
  <c r="H7" i="8" s="1"/>
  <c r="H8" i="8" s="1"/>
  <c r="H32" i="11"/>
  <c r="H33" i="11" s="1"/>
  <c r="H34" i="11" s="1"/>
  <c r="H35" i="11" s="1"/>
  <c r="H28" i="11"/>
  <c r="H29" i="11" s="1"/>
  <c r="H30" i="11" s="1"/>
  <c r="H31" i="11" s="1"/>
  <c r="H24" i="11"/>
  <c r="H25" i="11" s="1"/>
  <c r="H26" i="11" s="1"/>
  <c r="H27" i="11" s="1"/>
  <c r="H20" i="11"/>
  <c r="H21" i="11" s="1"/>
  <c r="H22" i="11" s="1"/>
  <c r="H23" i="11" s="1"/>
  <c r="H16" i="11"/>
  <c r="H17" i="11" s="1"/>
  <c r="H18" i="11" s="1"/>
  <c r="H19" i="11" s="1"/>
  <c r="H12" i="11"/>
  <c r="H13" i="11" s="1"/>
  <c r="H14" i="11" s="1"/>
  <c r="H15" i="11" s="1"/>
  <c r="H8" i="11"/>
  <c r="H9" i="11" s="1"/>
  <c r="H10" i="11" s="1"/>
  <c r="H11" i="11" s="1"/>
  <c r="H4" i="11"/>
  <c r="H19" i="19"/>
  <c r="H20" i="19" s="1"/>
  <c r="H21" i="19" s="1"/>
  <c r="H22" i="19" s="1"/>
  <c r="H23" i="19" s="1"/>
  <c r="H14" i="19"/>
  <c r="H9" i="19"/>
  <c r="H4" i="19"/>
  <c r="H5" i="19" s="1"/>
  <c r="F4" i="19"/>
  <c r="F5" i="19"/>
  <c r="F6" i="19"/>
  <c r="F7" i="19"/>
  <c r="F8" i="19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H5" i="17" l="1"/>
  <c r="H6" i="17" s="1"/>
  <c r="H7" i="17" s="1"/>
  <c r="H8" i="17" s="1"/>
  <c r="H5" i="11"/>
  <c r="H6" i="11" s="1"/>
  <c r="H7" i="11" s="1"/>
  <c r="H15" i="19"/>
  <c r="H16" i="19" s="1"/>
  <c r="H17" i="19" s="1"/>
  <c r="H18" i="19" s="1"/>
  <c r="H10" i="19"/>
  <c r="H11" i="19" s="1"/>
  <c r="H12" i="19" s="1"/>
  <c r="H13" i="19" s="1"/>
  <c r="F24" i="19"/>
  <c r="H6" i="19"/>
  <c r="H7" i="19" s="1"/>
  <c r="H8" i="19" s="1"/>
  <c r="H36" i="11" l="1"/>
  <c r="H24" i="19"/>
  <c r="I24" i="19" s="1"/>
  <c r="I25" i="19" s="1"/>
  <c r="I5" i="19" l="1"/>
  <c r="I8" i="19"/>
  <c r="I16" i="19"/>
  <c r="I4" i="19"/>
  <c r="I12" i="19"/>
  <c r="I20" i="19"/>
  <c r="I13" i="19"/>
  <c r="I21" i="19"/>
  <c r="I14" i="19"/>
  <c r="I9" i="19"/>
  <c r="I23" i="19"/>
  <c r="I22" i="19"/>
  <c r="I18" i="19"/>
  <c r="I10" i="19"/>
  <c r="I17" i="19"/>
  <c r="I15" i="19"/>
  <c r="I7" i="19"/>
  <c r="I6" i="19"/>
  <c r="I19" i="19"/>
  <c r="I11" i="19"/>
  <c r="F24" i="4" l="1"/>
  <c r="F46" i="17" l="1"/>
  <c r="F89" i="17" l="1"/>
  <c r="F34" i="17"/>
  <c r="F81" i="18" l="1"/>
  <c r="F74" i="18"/>
  <c r="F78" i="18"/>
  <c r="F70" i="18"/>
  <c r="F80" i="18"/>
  <c r="F73" i="18"/>
  <c r="F69" i="18"/>
  <c r="F83" i="18"/>
  <c r="F76" i="18"/>
  <c r="F84" i="18"/>
  <c r="F79" i="18"/>
  <c r="F67" i="18"/>
  <c r="F77" i="18"/>
  <c r="F65" i="18"/>
  <c r="F82" i="18"/>
  <c r="F68" i="18"/>
  <c r="F75" i="18"/>
  <c r="F34" i="18"/>
  <c r="F71" i="18"/>
  <c r="F49" i="18"/>
  <c r="F37" i="18"/>
  <c r="F7" i="18"/>
  <c r="F56" i="18"/>
  <c r="F46" i="18"/>
  <c r="F62" i="18"/>
  <c r="F51" i="18"/>
  <c r="F64" i="18"/>
  <c r="F29" i="18"/>
  <c r="F44" i="18"/>
  <c r="F38" i="18"/>
  <c r="F17" i="18"/>
  <c r="F63" i="18"/>
  <c r="F40" i="18"/>
  <c r="F47" i="18"/>
  <c r="F59" i="18"/>
  <c r="F60" i="18"/>
  <c r="F22" i="18"/>
  <c r="F36" i="18"/>
  <c r="F48" i="18"/>
  <c r="F24" i="18"/>
  <c r="F61" i="18"/>
  <c r="F9" i="18"/>
  <c r="F45" i="18"/>
  <c r="F57" i="18"/>
  <c r="F39" i="18"/>
  <c r="F12" i="18"/>
  <c r="F53" i="18"/>
  <c r="F72" i="18"/>
  <c r="F31" i="18"/>
  <c r="F41" i="18"/>
  <c r="F21" i="18"/>
  <c r="F18" i="18"/>
  <c r="F20" i="18"/>
  <c r="F26" i="18"/>
  <c r="F52" i="18"/>
  <c r="F30" i="18"/>
  <c r="F23" i="18"/>
  <c r="F58" i="18"/>
  <c r="F28" i="18"/>
  <c r="F19" i="18"/>
  <c r="F50" i="18"/>
  <c r="F15" i="18"/>
  <c r="F16" i="18"/>
  <c r="F10" i="18"/>
  <c r="F32" i="18"/>
  <c r="F55" i="18"/>
  <c r="F13" i="18"/>
  <c r="F27" i="18"/>
  <c r="F11" i="18"/>
  <c r="F35" i="18"/>
  <c r="F5" i="18"/>
  <c r="F54" i="18"/>
  <c r="F43" i="18"/>
  <c r="F14" i="18"/>
  <c r="F6" i="18"/>
  <c r="F33" i="18"/>
  <c r="F8" i="18"/>
  <c r="F4" i="18"/>
  <c r="F25" i="18"/>
  <c r="F42" i="18"/>
  <c r="H108" i="17"/>
  <c r="F52" i="17"/>
  <c r="F16" i="17"/>
  <c r="F9" i="17"/>
  <c r="F7" i="17"/>
  <c r="F40" i="17"/>
  <c r="F65" i="17"/>
  <c r="F32" i="17"/>
  <c r="F13" i="17"/>
  <c r="F19" i="17"/>
  <c r="F8" i="17"/>
  <c r="F47" i="17"/>
  <c r="F6" i="17"/>
  <c r="F11" i="17"/>
  <c r="F27" i="17"/>
  <c r="F20" i="17"/>
  <c r="F50" i="17"/>
  <c r="F35" i="17"/>
  <c r="F43" i="17"/>
  <c r="F12" i="17"/>
  <c r="F53" i="17"/>
  <c r="F15" i="17"/>
  <c r="F69" i="17"/>
  <c r="F26" i="17"/>
  <c r="F31" i="17"/>
  <c r="F38" i="17"/>
  <c r="F5" i="17"/>
  <c r="F39" i="17"/>
  <c r="F70" i="17"/>
  <c r="F21" i="17"/>
  <c r="F17" i="17"/>
  <c r="F67" i="17"/>
  <c r="F30" i="17"/>
  <c r="F24" i="17"/>
  <c r="F41" i="17"/>
  <c r="F45" i="17"/>
  <c r="F37" i="17"/>
  <c r="F18" i="17"/>
  <c r="F80" i="17"/>
  <c r="F36" i="17"/>
  <c r="F93" i="17"/>
  <c r="F51" i="17"/>
  <c r="F23" i="17"/>
  <c r="F72" i="17"/>
  <c r="F4" i="17"/>
  <c r="F44" i="17"/>
  <c r="F77" i="17"/>
  <c r="F60" i="17"/>
  <c r="F62" i="17"/>
  <c r="F56" i="17"/>
  <c r="F14" i="17"/>
  <c r="F73" i="17"/>
  <c r="F68" i="17"/>
  <c r="F74" i="17"/>
  <c r="F10" i="17"/>
  <c r="F64" i="17"/>
  <c r="F58" i="17"/>
  <c r="F63" i="17"/>
  <c r="F90" i="17"/>
  <c r="F22" i="17"/>
  <c r="F28" i="17"/>
  <c r="F91" i="17"/>
  <c r="F71" i="17"/>
  <c r="F59" i="17"/>
  <c r="F55" i="17"/>
  <c r="F42" i="17"/>
  <c r="F96" i="17"/>
  <c r="F61" i="17"/>
  <c r="F29" i="17"/>
  <c r="F54" i="17"/>
  <c r="F57" i="17"/>
  <c r="F92" i="17"/>
  <c r="F66" i="17"/>
  <c r="F33" i="17"/>
  <c r="F105" i="17"/>
  <c r="F76" i="17"/>
  <c r="F104" i="17"/>
  <c r="F79" i="17"/>
  <c r="F75" i="17"/>
  <c r="F97" i="17"/>
  <c r="F101" i="17"/>
  <c r="F113" i="17"/>
  <c r="F108" i="17"/>
  <c r="F109" i="17"/>
  <c r="F98" i="17"/>
  <c r="F103" i="17"/>
  <c r="F86" i="17"/>
  <c r="F95" i="17"/>
  <c r="F88" i="17"/>
  <c r="F100" i="17"/>
  <c r="F78" i="17"/>
  <c r="F84" i="17"/>
  <c r="F94" i="17"/>
  <c r="F111" i="17"/>
  <c r="F99" i="17"/>
  <c r="F107" i="17"/>
  <c r="F112" i="17"/>
  <c r="F85" i="17"/>
  <c r="F81" i="17"/>
  <c r="F106" i="17"/>
  <c r="F87" i="17"/>
  <c r="F110" i="17"/>
  <c r="F83" i="17"/>
  <c r="F25" i="17"/>
  <c r="F35" i="11"/>
  <c r="F10" i="8"/>
  <c r="F114" i="17" l="1"/>
  <c r="H109" i="17"/>
  <c r="H110" i="17" s="1"/>
  <c r="H111" i="17" s="1"/>
  <c r="H112" i="17" s="1"/>
  <c r="H113" i="17" s="1"/>
  <c r="H114" i="17"/>
  <c r="F85" i="18"/>
  <c r="H10" i="4" l="1"/>
  <c r="F12" i="4"/>
  <c r="F7" i="8"/>
  <c r="F18" i="11"/>
  <c r="F29" i="11"/>
  <c r="F8" i="4"/>
  <c r="F10" i="4"/>
  <c r="F16" i="4"/>
  <c r="F13" i="4"/>
  <c r="F4" i="4"/>
  <c r="F6" i="4"/>
  <c r="F17" i="4"/>
  <c r="F18" i="4"/>
  <c r="F11" i="4"/>
  <c r="F5" i="4"/>
  <c r="F15" i="4"/>
  <c r="F9" i="4"/>
  <c r="F20" i="4"/>
  <c r="F14" i="4"/>
  <c r="F22" i="4"/>
  <c r="F21" i="4"/>
  <c r="F19" i="4"/>
  <c r="F27" i="11" l="1"/>
  <c r="F25" i="11"/>
  <c r="F13" i="11"/>
  <c r="F15" i="11"/>
  <c r="F28" i="11"/>
  <c r="F6" i="11"/>
  <c r="F5" i="11"/>
  <c r="F11" i="11"/>
  <c r="F30" i="11"/>
  <c r="F10" i="11"/>
  <c r="F23" i="11"/>
  <c r="F9" i="11"/>
  <c r="F34" i="11"/>
  <c r="F17" i="11"/>
  <c r="F24" i="11"/>
  <c r="F32" i="11"/>
  <c r="F16" i="11"/>
  <c r="F33" i="11"/>
  <c r="F26" i="11"/>
  <c r="F14" i="11"/>
  <c r="F31" i="11"/>
  <c r="F22" i="11"/>
  <c r="F7" i="11"/>
  <c r="F19" i="11"/>
  <c r="F20" i="11"/>
  <c r="F12" i="11"/>
  <c r="F8" i="11"/>
  <c r="F21" i="11"/>
  <c r="F4" i="11"/>
  <c r="F36" i="11" l="1"/>
  <c r="H11" i="4"/>
  <c r="H12" i="4" s="1"/>
  <c r="F17" i="8"/>
  <c r="F20" i="8"/>
  <c r="F5" i="8"/>
  <c r="F14" i="8"/>
  <c r="F23" i="8"/>
  <c r="F16" i="8"/>
  <c r="F8" i="8"/>
  <c r="F19" i="8"/>
  <c r="F11" i="8"/>
  <c r="F22" i="8"/>
  <c r="F13" i="8"/>
  <c r="F12" i="8"/>
  <c r="F9" i="8"/>
  <c r="F21" i="8"/>
  <c r="F18" i="8"/>
  <c r="F15" i="8"/>
  <c r="F4" i="8"/>
  <c r="F6" i="8"/>
  <c r="F24" i="8" l="1"/>
  <c r="F7" i="4"/>
  <c r="F23" i="4"/>
  <c r="H13" i="4" l="1"/>
  <c r="H7" i="4" l="1"/>
  <c r="H8" i="4" s="1"/>
  <c r="H24" i="4" l="1"/>
  <c r="I24" i="4" l="1"/>
  <c r="I25" i="4" s="1"/>
  <c r="I17" i="4" l="1"/>
  <c r="I4" i="4" l="1"/>
  <c r="I7" i="4"/>
  <c r="I10" i="4"/>
  <c r="I15" i="4"/>
  <c r="I16" i="4"/>
  <c r="I5" i="4"/>
  <c r="I18" i="4"/>
  <c r="I19" i="4"/>
  <c r="I14" i="4"/>
  <c r="I13" i="4"/>
  <c r="I20" i="4"/>
  <c r="I23" i="4"/>
  <c r="I9" i="4"/>
  <c r="I8" i="4"/>
  <c r="I6" i="4"/>
  <c r="I11" i="4"/>
  <c r="I12" i="4"/>
  <c r="I22" i="4"/>
  <c r="I21" i="4"/>
  <c r="I36" i="11" l="1"/>
  <c r="I37" i="11" s="1"/>
  <c r="I17" i="11" l="1"/>
  <c r="I28" i="11"/>
  <c r="I33" i="11"/>
  <c r="I18" i="11"/>
  <c r="I27" i="11"/>
  <c r="I25" i="11"/>
  <c r="I5" i="11"/>
  <c r="I35" i="11"/>
  <c r="I6" i="11"/>
  <c r="I21" i="11"/>
  <c r="I20" i="11"/>
  <c r="I10" i="11"/>
  <c r="I29" i="11"/>
  <c r="I22" i="11"/>
  <c r="I26" i="11"/>
  <c r="I32" i="11"/>
  <c r="I34" i="11"/>
  <c r="I24" i="11"/>
  <c r="I15" i="11"/>
  <c r="I13" i="11"/>
  <c r="I23" i="11"/>
  <c r="I9" i="11"/>
  <c r="I14" i="11"/>
  <c r="I12" i="11"/>
  <c r="I30" i="11"/>
  <c r="I16" i="11"/>
  <c r="I8" i="11"/>
  <c r="I31" i="11"/>
  <c r="I19" i="11"/>
  <c r="I7" i="11"/>
  <c r="I4" i="11"/>
  <c r="I11" i="11"/>
  <c r="H24" i="8" l="1"/>
  <c r="I24" i="8" s="1"/>
  <c r="I25" i="8" s="1"/>
  <c r="I21" i="8" l="1"/>
  <c r="I14" i="8"/>
  <c r="I6" i="8"/>
  <c r="I5" i="8"/>
  <c r="I15" i="8"/>
  <c r="I20" i="8"/>
  <c r="I4" i="8"/>
  <c r="I17" i="8"/>
  <c r="I9" i="8"/>
  <c r="I16" i="8"/>
  <c r="I11" i="8"/>
  <c r="I23" i="8"/>
  <c r="I10" i="8"/>
  <c r="I12" i="8"/>
  <c r="I8" i="8"/>
  <c r="I19" i="8"/>
  <c r="I7" i="8"/>
  <c r="I18" i="8"/>
  <c r="I22" i="8"/>
  <c r="I13" i="8"/>
  <c r="H85" i="18" l="1"/>
  <c r="I85" i="18" l="1"/>
  <c r="I86" i="18" s="1"/>
  <c r="I59" i="18" l="1"/>
  <c r="I49" i="18"/>
  <c r="I69" i="18"/>
  <c r="I25" i="18"/>
  <c r="I27" i="18"/>
  <c r="I34" i="18"/>
  <c r="I52" i="18"/>
  <c r="I35" i="18"/>
  <c r="I17" i="18"/>
  <c r="I48" i="18"/>
  <c r="I46" i="18"/>
  <c r="I15" i="18"/>
  <c r="I44" i="18"/>
  <c r="I42" i="18"/>
  <c r="I73" i="18"/>
  <c r="I21" i="18"/>
  <c r="I68" i="18"/>
  <c r="I45" i="18"/>
  <c r="I56" i="18"/>
  <c r="I14" i="18"/>
  <c r="I22" i="18"/>
  <c r="I28" i="18"/>
  <c r="I53" i="18"/>
  <c r="I32" i="18"/>
  <c r="I23" i="18"/>
  <c r="I63" i="18"/>
  <c r="I37" i="18"/>
  <c r="I13" i="18"/>
  <c r="I54" i="18"/>
  <c r="I11" i="18"/>
  <c r="I76" i="18"/>
  <c r="I55" i="18"/>
  <c r="I66" i="18"/>
  <c r="I5" i="18"/>
  <c r="I19" i="18"/>
  <c r="I43" i="18"/>
  <c r="I78" i="18"/>
  <c r="I58" i="18"/>
  <c r="I30" i="18"/>
  <c r="I4" i="18"/>
  <c r="I57" i="18"/>
  <c r="I18" i="18"/>
  <c r="I67" i="18"/>
  <c r="I8" i="18"/>
  <c r="I47" i="18"/>
  <c r="I33" i="18"/>
  <c r="I62" i="18"/>
  <c r="I71" i="18"/>
  <c r="I61" i="18"/>
  <c r="I16" i="18"/>
  <c r="I40" i="18"/>
  <c r="I81" i="18"/>
  <c r="I51" i="18"/>
  <c r="I31" i="18"/>
  <c r="I64" i="18"/>
  <c r="I7" i="18"/>
  <c r="I20" i="18"/>
  <c r="I74" i="18"/>
  <c r="I10" i="18"/>
  <c r="I83" i="18"/>
  <c r="I75" i="18"/>
  <c r="I60" i="18"/>
  <c r="I12" i="18"/>
  <c r="I72" i="18"/>
  <c r="I29" i="18"/>
  <c r="I6" i="18"/>
  <c r="I65" i="18"/>
  <c r="I70" i="18"/>
  <c r="I24" i="18"/>
  <c r="I84" i="18"/>
  <c r="I50" i="18"/>
  <c r="I26" i="18"/>
  <c r="I9" i="18"/>
  <c r="I41" i="18"/>
  <c r="I79" i="18"/>
  <c r="I77" i="18"/>
  <c r="I38" i="18"/>
  <c r="I36" i="18"/>
  <c r="I39" i="18"/>
  <c r="I80" i="18"/>
  <c r="I82" i="18"/>
  <c r="I114" i="17" l="1"/>
  <c r="I115" i="17" s="1"/>
  <c r="I91" i="17" l="1"/>
  <c r="I20" i="17"/>
  <c r="I85" i="17"/>
  <c r="I42" i="17"/>
  <c r="I63" i="17"/>
  <c r="I108" i="17"/>
  <c r="I7" i="17"/>
  <c r="I6" i="17"/>
  <c r="I77" i="17"/>
  <c r="I58" i="17"/>
  <c r="I25" i="17"/>
  <c r="I80" i="17"/>
  <c r="I97" i="17"/>
  <c r="I100" i="17"/>
  <c r="I17" i="17"/>
  <c r="I8" i="17"/>
  <c r="I4" i="17"/>
  <c r="I48" i="17"/>
  <c r="I90" i="17"/>
  <c r="I78" i="17"/>
  <c r="I12" i="17"/>
  <c r="I31" i="17"/>
  <c r="I109" i="17"/>
  <c r="I43" i="17"/>
  <c r="I94" i="17"/>
  <c r="I9" i="17"/>
  <c r="I69" i="17"/>
  <c r="I104" i="17"/>
  <c r="I18" i="17"/>
  <c r="I21" i="17"/>
  <c r="I32" i="17"/>
  <c r="I98" i="17"/>
  <c r="I26" i="17"/>
  <c r="I11" i="17"/>
  <c r="I64" i="17"/>
  <c r="I47" i="17"/>
  <c r="I96" i="17"/>
  <c r="I112" i="17"/>
  <c r="I16" i="17"/>
  <c r="I88" i="17"/>
  <c r="I65" i="17"/>
  <c r="I66" i="17"/>
  <c r="I45" i="17"/>
  <c r="I102" i="17"/>
  <c r="I87" i="17"/>
  <c r="I30" i="17"/>
  <c r="I62" i="17"/>
  <c r="I14" i="17"/>
  <c r="I76" i="17"/>
  <c r="I93" i="17"/>
  <c r="I13" i="17"/>
  <c r="I101" i="17"/>
  <c r="I15" i="17"/>
  <c r="I106" i="17"/>
  <c r="I107" i="17"/>
  <c r="I105" i="17"/>
  <c r="I95" i="17"/>
  <c r="I99" i="17"/>
  <c r="I92" i="17"/>
  <c r="I68" i="17"/>
  <c r="I103" i="17"/>
  <c r="I29" i="17"/>
  <c r="I41" i="17"/>
  <c r="I10" i="17"/>
  <c r="I89" i="17"/>
  <c r="I70" i="17"/>
  <c r="I113" i="17"/>
  <c r="I81" i="17"/>
  <c r="I59" i="17"/>
  <c r="I5" i="17"/>
  <c r="I28" i="17"/>
  <c r="I57" i="17"/>
  <c r="I51" i="17"/>
  <c r="I22" i="17"/>
  <c r="I27" i="17"/>
  <c r="I60" i="17"/>
  <c r="I110" i="17"/>
  <c r="I82" i="17"/>
  <c r="I67" i="17"/>
  <c r="I55" i="17"/>
  <c r="I46" i="17"/>
  <c r="I33" i="17"/>
  <c r="I50" i="17"/>
  <c r="I24" i="17"/>
  <c r="I79" i="17"/>
  <c r="I44" i="17"/>
  <c r="I71" i="17"/>
  <c r="I35" i="17"/>
  <c r="I23" i="17"/>
  <c r="I83" i="17"/>
  <c r="I52" i="17"/>
  <c r="I111" i="17"/>
  <c r="I61" i="17"/>
  <c r="I72" i="17"/>
  <c r="I74" i="17"/>
  <c r="I34" i="17"/>
  <c r="I53" i="17"/>
  <c r="I84" i="17"/>
  <c r="I19" i="17"/>
  <c r="I86" i="17"/>
  <c r="I36" i="17"/>
  <c r="I54" i="17"/>
  <c r="I73" i="17"/>
  <c r="I75" i="17"/>
  <c r="I37" i="17"/>
  <c r="I49" i="17"/>
  <c r="I38" i="17"/>
  <c r="I56" i="17"/>
  <c r="I39" i="17"/>
  <c r="I40" i="17"/>
</calcChain>
</file>

<file path=xl/sharedStrings.xml><?xml version="1.0" encoding="utf-8"?>
<sst xmlns="http://schemas.openxmlformats.org/spreadsheetml/2006/main" count="602" uniqueCount="296">
  <si>
    <t>Grupp</t>
  </si>
  <si>
    <t>Arrangörs-</t>
  </si>
  <si>
    <t>Lagets reskostnad</t>
  </si>
  <si>
    <t>Domarnas reskostnad</t>
  </si>
  <si>
    <t>Betala/</t>
  </si>
  <si>
    <t>Lag</t>
  </si>
  <si>
    <t>Förenings-ID</t>
  </si>
  <si>
    <t>bidrag</t>
  </si>
  <si>
    <t>Avstånd tor</t>
  </si>
  <si>
    <t>Kostnad</t>
  </si>
  <si>
    <t>Total</t>
  </si>
  <si>
    <t>Per lag</t>
  </si>
  <si>
    <t>Tillgodo</t>
  </si>
  <si>
    <t>Kommentarer</t>
  </si>
  <si>
    <t>Skånela IF</t>
  </si>
  <si>
    <t>Hammarby IF HF</t>
  </si>
  <si>
    <t>Borlänge HK</t>
  </si>
  <si>
    <t>GF Kroppskultur</t>
  </si>
  <si>
    <t>Norrköpings KvIK</t>
  </si>
  <si>
    <t>VästeråsIrsta HF</t>
  </si>
  <si>
    <t>Skåre HK</t>
  </si>
  <si>
    <t>IK Baltichov</t>
  </si>
  <si>
    <t>IK Sävehof</t>
  </si>
  <si>
    <t>Årsta AIK HF</t>
  </si>
  <si>
    <t>IF Hellton Karlstad</t>
  </si>
  <si>
    <t>LIF Lindesberg</t>
  </si>
  <si>
    <t>Uppsala HK</t>
  </si>
  <si>
    <t>Halmstad HF</t>
  </si>
  <si>
    <t>Skara HF</t>
  </si>
  <si>
    <t>Kungälvs HK</t>
  </si>
  <si>
    <t>Enköpings HF</t>
  </si>
  <si>
    <t>Gustavsbergs IF HK</t>
  </si>
  <si>
    <t>Kärra HF</t>
  </si>
  <si>
    <t>Eslövs IK</t>
  </si>
  <si>
    <t>IK Bolton</t>
  </si>
  <si>
    <t>Önnereds HK</t>
  </si>
  <si>
    <t>Skövde HF</t>
  </si>
  <si>
    <t>H43 Lund HF</t>
  </si>
  <si>
    <t>HK Malmö</t>
  </si>
  <si>
    <t>HK Aranäs</t>
  </si>
  <si>
    <t>Alingsås HK</t>
  </si>
  <si>
    <t>IFK Tumba HK</t>
  </si>
  <si>
    <t>IF Kristianstad</t>
  </si>
  <si>
    <t>BK Heid</t>
  </si>
  <si>
    <t>Skogås HK</t>
  </si>
  <si>
    <t>Kävlinge HK</t>
  </si>
  <si>
    <t>Höörs HK H 65</t>
  </si>
  <si>
    <t>IK Lågan</t>
  </si>
  <si>
    <t>Torslanda HK</t>
  </si>
  <si>
    <t>Spånga HK</t>
  </si>
  <si>
    <t>HK Ankaret</t>
  </si>
  <si>
    <t>OV Helsingborg HK</t>
  </si>
  <si>
    <t>IF Hallby HK</t>
  </si>
  <si>
    <t>Tyresö Handboll</t>
  </si>
  <si>
    <t>Genomsnittskostnad:</t>
  </si>
  <si>
    <t>Skuru IK</t>
  </si>
  <si>
    <t>Eskilstuna Guif IF</t>
  </si>
  <si>
    <t>GT Söder HK</t>
  </si>
  <si>
    <t>Huddinge HK</t>
  </si>
  <si>
    <t>AIK</t>
  </si>
  <si>
    <t>Åkersberga HK</t>
  </si>
  <si>
    <t>Lidingö SK</t>
  </si>
  <si>
    <t>HK Silwing-Troja</t>
  </si>
  <si>
    <t>RP IF Linköping</t>
  </si>
  <si>
    <t>Sollentuna HK</t>
  </si>
  <si>
    <t>Täby HBK</t>
  </si>
  <si>
    <t>Lödde Vikings HK</t>
  </si>
  <si>
    <t>Backa HK</t>
  </si>
  <si>
    <t>Åhus Handboll</t>
  </si>
  <si>
    <t>Ystads IF HF</t>
  </si>
  <si>
    <t>Lugi HF 1</t>
  </si>
  <si>
    <t>Växjö HF</t>
  </si>
  <si>
    <t>Särökometernas HK</t>
  </si>
  <si>
    <t>HK Cliff</t>
  </si>
  <si>
    <t>Norrköpings HK</t>
  </si>
  <si>
    <t>Täby Centrum HK</t>
  </si>
  <si>
    <t>KFUM Trollhättan</t>
  </si>
  <si>
    <t>Eslövs HF</t>
  </si>
  <si>
    <t>Redbergslids IK</t>
  </si>
  <si>
    <t>11559</t>
  </si>
  <si>
    <t>40068</t>
  </si>
  <si>
    <t>1772</t>
  </si>
  <si>
    <t>2796</t>
  </si>
  <si>
    <t>11423</t>
  </si>
  <si>
    <t>11532</t>
  </si>
  <si>
    <t>2658</t>
  </si>
  <si>
    <t>11482</t>
  </si>
  <si>
    <t>11553</t>
  </si>
  <si>
    <t>3650</t>
  </si>
  <si>
    <t>11438</t>
  </si>
  <si>
    <t>26679</t>
  </si>
  <si>
    <t>39622</t>
  </si>
  <si>
    <t>11346</t>
  </si>
  <si>
    <t>29100</t>
  </si>
  <si>
    <t>11437</t>
  </si>
  <si>
    <t>45454</t>
  </si>
  <si>
    <t>11555</t>
  </si>
  <si>
    <t>11439</t>
  </si>
  <si>
    <t>11477</t>
  </si>
  <si>
    <t>11522</t>
  </si>
  <si>
    <t>11455</t>
  </si>
  <si>
    <t>32650</t>
  </si>
  <si>
    <t>11493</t>
  </si>
  <si>
    <t>28344</t>
  </si>
  <si>
    <t>37257</t>
  </si>
  <si>
    <t>11256</t>
  </si>
  <si>
    <t>29318</t>
  </si>
  <si>
    <t>40696</t>
  </si>
  <si>
    <t>29197</t>
  </si>
  <si>
    <t>11298</t>
  </si>
  <si>
    <t>31719</t>
  </si>
  <si>
    <t>31064</t>
  </si>
  <si>
    <t>36746</t>
  </si>
  <si>
    <t>29244</t>
  </si>
  <si>
    <t>39265</t>
  </si>
  <si>
    <t>11408</t>
  </si>
  <si>
    <t>11297</t>
  </si>
  <si>
    <t>11305</t>
  </si>
  <si>
    <t>51071</t>
  </si>
  <si>
    <t>11270</t>
  </si>
  <si>
    <t>11342</t>
  </si>
  <si>
    <t>11290</t>
  </si>
  <si>
    <t>20835</t>
  </si>
  <si>
    <t>11414</t>
  </si>
  <si>
    <t>28899</t>
  </si>
  <si>
    <t>11240</t>
  </si>
  <si>
    <t>11411</t>
  </si>
  <si>
    <t>28016</t>
  </si>
  <si>
    <t>34930</t>
  </si>
  <si>
    <t>43475</t>
  </si>
  <si>
    <t>44209</t>
  </si>
  <si>
    <t>21667</t>
  </si>
  <si>
    <t>11368</t>
  </si>
  <si>
    <t>11507</t>
  </si>
  <si>
    <t>11338</t>
  </si>
  <si>
    <t>11327</t>
  </si>
  <si>
    <t>3344</t>
  </si>
  <si>
    <t>Bodens BK HF</t>
  </si>
  <si>
    <t>Borlänge HK 1</t>
  </si>
  <si>
    <t>Strands IF</t>
  </si>
  <si>
    <t>Vassunda IF</t>
  </si>
  <si>
    <t>Ludvika HF</t>
  </si>
  <si>
    <t>Eskilstuna Guif IF 1</t>
  </si>
  <si>
    <t>Sannadals SK</t>
  </si>
  <si>
    <t>Kiruna HK</t>
  </si>
  <si>
    <t>Rimbo HK Roslagen</t>
  </si>
  <si>
    <t>VästeråsIrsta HF 1</t>
  </si>
  <si>
    <t>IFK Skövde HK 1</t>
  </si>
  <si>
    <t>IFK Nyköping</t>
  </si>
  <si>
    <t>Täby HBK 2</t>
  </si>
  <si>
    <t>Vintrosa IS</t>
  </si>
  <si>
    <t>Kungälvs HK 1</t>
  </si>
  <si>
    <t>HK Varberg</t>
  </si>
  <si>
    <t>IK Cyrus</t>
  </si>
  <si>
    <t>Ystads IF HF 1</t>
  </si>
  <si>
    <t>IK Sävehof 1</t>
  </si>
  <si>
    <t>Ljunghusens HK</t>
  </si>
  <si>
    <t>HK Aranäs blå</t>
  </si>
  <si>
    <t>Skara HK</t>
  </si>
  <si>
    <t>Lugi HF 2</t>
  </si>
  <si>
    <t>Lysekils HK</t>
  </si>
  <si>
    <t>Ystads IF HF 2</t>
  </si>
  <si>
    <t>IK Sävehof 2</t>
  </si>
  <si>
    <t>HK Aranäs vit</t>
  </si>
  <si>
    <t>HK Country</t>
  </si>
  <si>
    <t>IFK Bankeryd</t>
  </si>
  <si>
    <t>IFK Ystad HK</t>
  </si>
  <si>
    <t>IK Sund</t>
  </si>
  <si>
    <t>IFK Bankeryd 2</t>
  </si>
  <si>
    <t>IFK Malmö HF</t>
  </si>
  <si>
    <t>Önnereds HK 1</t>
  </si>
  <si>
    <t>Redbergslids IK 1</t>
  </si>
  <si>
    <t>IFK Malmö HF Vit</t>
  </si>
  <si>
    <t>Strömnäs GIF HK</t>
  </si>
  <si>
    <t>Ludvika HF 1</t>
  </si>
  <si>
    <t>Ludvika HF 2</t>
  </si>
  <si>
    <t>IFK Strängnäs</t>
  </si>
  <si>
    <t>HK Lidköping</t>
  </si>
  <si>
    <t>Sävar IK</t>
  </si>
  <si>
    <t>Huddinge HK 1</t>
  </si>
  <si>
    <t>Falu HK</t>
  </si>
  <si>
    <t>Vadstena HF</t>
  </si>
  <si>
    <t>Edsbyns IF HF</t>
  </si>
  <si>
    <t>Alingsås HK 1</t>
  </si>
  <si>
    <t>Gökstens BK 1</t>
  </si>
  <si>
    <t>Torslanda HK Blå</t>
  </si>
  <si>
    <t>Redbergslids IK Blå</t>
  </si>
  <si>
    <t>Skövde HF Röd</t>
  </si>
  <si>
    <t>IF Hallby HK 1</t>
  </si>
  <si>
    <t>Kvibergs HK</t>
  </si>
  <si>
    <t>KFUM Kalmar HK</t>
  </si>
  <si>
    <t>Kristianstad HK 1</t>
  </si>
  <si>
    <t>Redbergslids IK Vit</t>
  </si>
  <si>
    <t>IFK Malmö HF Gul</t>
  </si>
  <si>
    <t>Eksjö BK</t>
  </si>
  <si>
    <t>3660</t>
  </si>
  <si>
    <t>3860</t>
  </si>
  <si>
    <t>4337</t>
  </si>
  <si>
    <t>11243</t>
  </si>
  <si>
    <t>19893</t>
  </si>
  <si>
    <t>11479</t>
  </si>
  <si>
    <t>27211</t>
  </si>
  <si>
    <t>2292</t>
  </si>
  <si>
    <t>4420</t>
  </si>
  <si>
    <t>37129</t>
  </si>
  <si>
    <t>11345</t>
  </si>
  <si>
    <t>11521</t>
  </si>
  <si>
    <t>11230</t>
  </si>
  <si>
    <t>1992</t>
  </si>
  <si>
    <t>11497</t>
  </si>
  <si>
    <t>11363</t>
  </si>
  <si>
    <t>32717</t>
  </si>
  <si>
    <t>23792</t>
  </si>
  <si>
    <t>24859</t>
  </si>
  <si>
    <t>36046</t>
  </si>
  <si>
    <t>11382</t>
  </si>
  <si>
    <t>1526</t>
  </si>
  <si>
    <t>39753</t>
  </si>
  <si>
    <t>11467</t>
  </si>
  <si>
    <t>Habo HK</t>
  </si>
  <si>
    <t>26059</t>
  </si>
  <si>
    <t>Haninge HK</t>
  </si>
  <si>
    <t>11509</t>
  </si>
  <si>
    <t>11489</t>
  </si>
  <si>
    <t>IFK Hammarö</t>
  </si>
  <si>
    <t>11353</t>
  </si>
  <si>
    <t>Kalix HK</t>
  </si>
  <si>
    <t>38614</t>
  </si>
  <si>
    <t>11393</t>
  </si>
  <si>
    <t>50741</t>
  </si>
  <si>
    <t>3868</t>
  </si>
  <si>
    <t>3967</t>
  </si>
  <si>
    <t>Täby HBK 1</t>
  </si>
  <si>
    <t>HK Ankaret 1</t>
  </si>
  <si>
    <t>HK Ankaret 2</t>
  </si>
  <si>
    <t>Härnösands HK 1</t>
  </si>
  <si>
    <t>RP IF Linköping Vit</t>
  </si>
  <si>
    <t>Hammarby IF HF 2</t>
  </si>
  <si>
    <t>RP IF Linköping Röd</t>
  </si>
  <si>
    <t>Skåre HK 1</t>
  </si>
  <si>
    <t>BK Heid Röd</t>
  </si>
  <si>
    <t>IF Hallby HK Vit</t>
  </si>
  <si>
    <t>IF Hallby HK Blå</t>
  </si>
  <si>
    <t>BK Heid Svart</t>
  </si>
  <si>
    <t>IFK Malmö HF Blå</t>
  </si>
  <si>
    <t>HK Aranäs gul</t>
  </si>
  <si>
    <t>Rosendals IK</t>
  </si>
  <si>
    <t>HF Karlskrona</t>
  </si>
  <si>
    <t>Alfta GIF Handboll</t>
  </si>
  <si>
    <t>Skuru IK 1</t>
  </si>
  <si>
    <t>Hanninge HK</t>
  </si>
  <si>
    <t>Hammarby IF HF 1</t>
  </si>
  <si>
    <t>Örebro SK U</t>
  </si>
  <si>
    <t>Skövde HF 1</t>
  </si>
  <si>
    <t>Halmstad HF Svart</t>
  </si>
  <si>
    <t>Stenungsunds HK Vit</t>
  </si>
  <si>
    <t xml:space="preserve">Stenungsunds HK </t>
  </si>
  <si>
    <t>GF Kroppskultur 1</t>
  </si>
  <si>
    <t>IF Kristianstad Orange</t>
  </si>
  <si>
    <t>Åhus Handboll Blå</t>
  </si>
  <si>
    <t xml:space="preserve">LIF Lindesberg </t>
  </si>
  <si>
    <t>Örebro SK U 1</t>
  </si>
  <si>
    <t>Avesta Brovallen HF</t>
  </si>
  <si>
    <t>IFK Nyköping 2</t>
  </si>
  <si>
    <t>IFK Nyköping 1</t>
  </si>
  <si>
    <t>Enköping HF</t>
  </si>
  <si>
    <t>Vinstrosa IS</t>
  </si>
  <si>
    <t>HK Bollebygd</t>
  </si>
  <si>
    <t xml:space="preserve">Halmstad HF </t>
  </si>
  <si>
    <t>H 78 Sölvesborg</t>
  </si>
  <si>
    <t xml:space="preserve">Åhus Handboll </t>
  </si>
  <si>
    <t>KFUM Ulricehamn</t>
  </si>
  <si>
    <t>IFK Tumba HK Blå</t>
  </si>
  <si>
    <t>Spånga HK 1</t>
  </si>
  <si>
    <t>Spånga HK 2</t>
  </si>
  <si>
    <t>Nordmalings HF</t>
  </si>
  <si>
    <t>Gökstens BK 2</t>
  </si>
  <si>
    <t>Skövde HF Svart</t>
  </si>
  <si>
    <t>Veberöds HK</t>
  </si>
  <si>
    <t xml:space="preserve">Kiruna HK </t>
  </si>
  <si>
    <t>Bålsta IF</t>
  </si>
  <si>
    <t>IFK Tumba HK Vit</t>
  </si>
  <si>
    <t>Tollarps IF</t>
  </si>
  <si>
    <t xml:space="preserve">H43 Lund HF </t>
  </si>
  <si>
    <t xml:space="preserve">IFK Kristianstad </t>
  </si>
  <si>
    <t>Stavstens HK</t>
  </si>
  <si>
    <t>Ala IF</t>
  </si>
  <si>
    <t>HK Aranäs Blå</t>
  </si>
  <si>
    <t>HK Aranäs Vit</t>
  </si>
  <si>
    <t>Kostnadsfördelning USM P18 steg 4</t>
  </si>
  <si>
    <t>steg 4</t>
  </si>
  <si>
    <t>Kostnadsfördelning USM F16 steg 4</t>
  </si>
  <si>
    <t>Kostnadsfördelning USM P16 steg 4</t>
  </si>
  <si>
    <t>Kostnadsfördelning USM P14 steg 4</t>
  </si>
  <si>
    <t>Kostnadsfördelning USM F14 steg 4</t>
  </si>
  <si>
    <t>Kostnadsfördelning USM F18 steg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</si>
</sst>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16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0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4" fontId="1" fillId="2" borderId="0" xfId="0" applyNumberFormat="1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164" fontId="3" fillId="4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3" fillId="4" borderId="0" xfId="0" applyNumberFormat="1" applyFont="1" applyFill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left" vertical="center"/>
    </xf>
    <xf numFmtId="14" fontId="0" fillId="0" borderId="0" xfId="0" applyNumberFormat="1" applyAlignment="1">
      <alignment horizontal="right" vertical="top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 vertical="center"/>
    </xf>
    <xf numFmtId="164" fontId="13" fillId="3" borderId="1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164" fontId="6" fillId="0" borderId="1" xfId="0" applyNumberFormat="1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horizontal="right" vertical="top"/>
    </xf>
    <xf numFmtId="0" fontId="6" fillId="4" borderId="0" xfId="0" applyFont="1" applyFill="1" applyAlignment="1">
      <alignment horizontal="left" vertical="center"/>
    </xf>
    <xf numFmtId="164" fontId="6" fillId="4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0" fontId="12" fillId="3" borderId="1" xfId="0" applyFont="1" applyFill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9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left" vertical="center"/>
    </xf>
    <xf numFmtId="0" fontId="6" fillId="0" borderId="1" xfId="0" applyFont="1" applyBorder="1"/>
    <xf numFmtId="0" fontId="15" fillId="3" borderId="1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7283E81D-1126-4B3A-865B-FA92F47B5885}"/>
  </cellStyles>
  <dxfs count="1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467F3-1F11-DA40-8793-CBC57A54A1D5}">
  <dimension ref="A1:M25"/>
  <sheetViews>
    <sheetView zoomScaleNormal="100" workbookViewId="0">
      <selection activeCell="H4" sqref="H4"/>
    </sheetView>
  </sheetViews>
  <sheetFormatPr defaultColWidth="8.85546875" defaultRowHeight="15" customHeight="1" x14ac:dyDescent="0.25"/>
  <cols>
    <col min="1" max="1" width="19.7109375" style="2" customWidth="1"/>
    <col min="2" max="2" width="14.7109375" style="2" bestFit="1" customWidth="1"/>
    <col min="3" max="3" width="8.85546875" style="2" bestFit="1" customWidth="1"/>
    <col min="4" max="4" width="10" style="3" bestFit="1" customWidth="1"/>
    <col min="5" max="5" width="11.140625" style="2" customWidth="1"/>
    <col min="6" max="6" width="10.7109375" style="3" bestFit="1" customWidth="1"/>
    <col min="7" max="7" width="11.28515625" style="3" customWidth="1"/>
    <col min="8" max="8" width="13" style="3" customWidth="1"/>
    <col min="9" max="9" width="10.7109375" style="3" bestFit="1" customWidth="1"/>
    <col min="10" max="10" width="35.140625" style="2" bestFit="1" customWidth="1"/>
    <col min="11" max="11" width="10.140625" style="2" bestFit="1" customWidth="1"/>
    <col min="12" max="16384" width="8.85546875" style="2"/>
  </cols>
  <sheetData>
    <row r="1" spans="1:13" ht="31.5" x14ac:dyDescent="0.25">
      <c r="A1" s="7" t="s">
        <v>289</v>
      </c>
      <c r="J1" s="11"/>
    </row>
    <row r="2" spans="1:13" ht="15" customHeight="1" x14ac:dyDescent="0.25">
      <c r="A2" s="1"/>
      <c r="B2" s="1"/>
      <c r="C2" s="1" t="s">
        <v>0</v>
      </c>
      <c r="D2" s="4" t="s">
        <v>1</v>
      </c>
      <c r="E2" s="1" t="s">
        <v>2</v>
      </c>
      <c r="F2" s="4"/>
      <c r="G2" s="4" t="s">
        <v>3</v>
      </c>
      <c r="H2" s="4"/>
      <c r="I2" s="4" t="s">
        <v>4</v>
      </c>
      <c r="J2" s="1"/>
      <c r="M2" s="3"/>
    </row>
    <row r="3" spans="1:13" ht="15" customHeight="1" x14ac:dyDescent="0.25">
      <c r="A3" s="1" t="s">
        <v>5</v>
      </c>
      <c r="B3" s="1" t="s">
        <v>6</v>
      </c>
      <c r="C3" s="1" t="s">
        <v>290</v>
      </c>
      <c r="D3" s="4" t="s">
        <v>7</v>
      </c>
      <c r="E3" s="1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1" t="s">
        <v>13</v>
      </c>
    </row>
    <row r="4" spans="1:13" ht="15" customHeight="1" x14ac:dyDescent="0.25">
      <c r="A4" s="13" t="s">
        <v>75</v>
      </c>
      <c r="B4" s="17" t="s">
        <v>129</v>
      </c>
      <c r="C4" s="9">
        <v>1</v>
      </c>
      <c r="D4" s="10">
        <v>10000</v>
      </c>
      <c r="E4" s="9"/>
      <c r="F4" s="10">
        <f t="shared" ref="F4:F23" si="0">(E4*75)+D4</f>
        <v>10000</v>
      </c>
      <c r="G4" s="10">
        <v>3879</v>
      </c>
      <c r="H4" s="10">
        <f>G4/5</f>
        <v>775.8</v>
      </c>
      <c r="I4" s="10">
        <f t="shared" ref="I4:I23" si="1">F4+H4-$I$25</f>
        <v>3506.4499999999989</v>
      </c>
      <c r="J4" s="9"/>
    </row>
    <row r="5" spans="1:13" ht="15" customHeight="1" x14ac:dyDescent="0.25">
      <c r="A5" s="27" t="s">
        <v>40</v>
      </c>
      <c r="B5" s="23" t="s">
        <v>102</v>
      </c>
      <c r="C5" s="24">
        <v>1</v>
      </c>
      <c r="D5" s="28"/>
      <c r="E5" s="24">
        <v>88</v>
      </c>
      <c r="F5" s="28">
        <f t="shared" si="0"/>
        <v>6600</v>
      </c>
      <c r="G5" s="28"/>
      <c r="H5" s="28">
        <f>H4</f>
        <v>775.8</v>
      </c>
      <c r="I5" s="28">
        <f t="shared" si="1"/>
        <v>106.44999999999982</v>
      </c>
      <c r="J5" s="22"/>
    </row>
    <row r="6" spans="1:13" ht="15" customHeight="1" x14ac:dyDescent="0.25">
      <c r="A6" s="27" t="s">
        <v>27</v>
      </c>
      <c r="B6" s="23" t="s">
        <v>109</v>
      </c>
      <c r="C6" s="24">
        <v>1</v>
      </c>
      <c r="D6" s="28"/>
      <c r="E6" s="24">
        <v>100</v>
      </c>
      <c r="F6" s="28">
        <f t="shared" si="0"/>
        <v>7500</v>
      </c>
      <c r="G6" s="28"/>
      <c r="H6" s="28">
        <f>H5</f>
        <v>775.8</v>
      </c>
      <c r="I6" s="28">
        <f t="shared" si="1"/>
        <v>1006.4499999999989</v>
      </c>
      <c r="J6" s="22"/>
    </row>
    <row r="7" spans="1:13" ht="15" customHeight="1" x14ac:dyDescent="0.25">
      <c r="A7" s="24" t="s">
        <v>48</v>
      </c>
      <c r="B7" s="24">
        <v>32650</v>
      </c>
      <c r="C7" s="24">
        <v>1</v>
      </c>
      <c r="D7" s="28"/>
      <c r="E7" s="24">
        <v>100</v>
      </c>
      <c r="F7" s="28">
        <f t="shared" si="0"/>
        <v>7500</v>
      </c>
      <c r="G7" s="28"/>
      <c r="H7" s="28">
        <f>H6</f>
        <v>775.8</v>
      </c>
      <c r="I7" s="28">
        <f t="shared" si="1"/>
        <v>1006.4499999999989</v>
      </c>
      <c r="J7" s="22"/>
    </row>
    <row r="8" spans="1:13" ht="15" customHeight="1" x14ac:dyDescent="0.25">
      <c r="A8" s="27" t="s">
        <v>68</v>
      </c>
      <c r="B8" s="23">
        <v>31719</v>
      </c>
      <c r="C8" s="24">
        <v>1</v>
      </c>
      <c r="D8" s="28"/>
      <c r="E8" s="24">
        <v>115</v>
      </c>
      <c r="F8" s="28">
        <f t="shared" si="0"/>
        <v>8625</v>
      </c>
      <c r="G8" s="28"/>
      <c r="H8" s="28">
        <f>H7</f>
        <v>775.8</v>
      </c>
      <c r="I8" s="28">
        <f t="shared" si="1"/>
        <v>2131.4499999999989</v>
      </c>
      <c r="J8" s="24"/>
    </row>
    <row r="9" spans="1:13" ht="15" customHeight="1" x14ac:dyDescent="0.25">
      <c r="A9" s="9" t="s">
        <v>56</v>
      </c>
      <c r="B9" s="17" t="s">
        <v>81</v>
      </c>
      <c r="C9" s="9">
        <v>2</v>
      </c>
      <c r="D9" s="10">
        <v>10000</v>
      </c>
      <c r="E9" s="9"/>
      <c r="F9" s="10">
        <f t="shared" si="0"/>
        <v>10000</v>
      </c>
      <c r="G9" s="10">
        <v>4594</v>
      </c>
      <c r="H9" s="10">
        <f>G9/5</f>
        <v>918.8</v>
      </c>
      <c r="I9" s="10">
        <f t="shared" si="1"/>
        <v>3649.4499999999989</v>
      </c>
      <c r="J9" s="9"/>
    </row>
    <row r="10" spans="1:13" ht="15" customHeight="1" x14ac:dyDescent="0.25">
      <c r="A10" s="24" t="s">
        <v>39</v>
      </c>
      <c r="B10" s="24">
        <v>11297</v>
      </c>
      <c r="C10" s="24">
        <v>2</v>
      </c>
      <c r="D10" s="28"/>
      <c r="E10" s="24">
        <v>80</v>
      </c>
      <c r="F10" s="28">
        <f t="shared" si="0"/>
        <v>6000</v>
      </c>
      <c r="G10" s="28"/>
      <c r="H10" s="28">
        <f>H9</f>
        <v>918.8</v>
      </c>
      <c r="I10" s="28">
        <f t="shared" si="1"/>
        <v>-350.55000000000018</v>
      </c>
      <c r="J10" s="22"/>
    </row>
    <row r="11" spans="1:13" ht="15" customHeight="1" x14ac:dyDescent="0.25">
      <c r="A11" s="27" t="s">
        <v>62</v>
      </c>
      <c r="B11" s="23" t="s">
        <v>94</v>
      </c>
      <c r="C11" s="24">
        <v>2</v>
      </c>
      <c r="D11" s="28"/>
      <c r="E11" s="24">
        <v>22</v>
      </c>
      <c r="F11" s="28">
        <f t="shared" si="0"/>
        <v>1650</v>
      </c>
      <c r="G11" s="28"/>
      <c r="H11" s="28">
        <f>H10</f>
        <v>918.8</v>
      </c>
      <c r="I11" s="28">
        <f t="shared" si="1"/>
        <v>-4700.55</v>
      </c>
      <c r="J11" s="24"/>
    </row>
    <row r="12" spans="1:13" ht="15" customHeight="1" x14ac:dyDescent="0.25">
      <c r="A12" s="29" t="s">
        <v>66</v>
      </c>
      <c r="B12" s="24">
        <v>28344</v>
      </c>
      <c r="C12" s="24">
        <v>2</v>
      </c>
      <c r="D12" s="28"/>
      <c r="E12" s="24">
        <v>108</v>
      </c>
      <c r="F12" s="28">
        <f t="shared" si="0"/>
        <v>8100</v>
      </c>
      <c r="G12" s="28"/>
      <c r="H12" s="28">
        <f>H11</f>
        <v>918.8</v>
      </c>
      <c r="I12" s="28">
        <f t="shared" si="1"/>
        <v>1749.4499999999989</v>
      </c>
      <c r="J12" s="22"/>
    </row>
    <row r="13" spans="1:13" ht="15" customHeight="1" x14ac:dyDescent="0.25">
      <c r="A13" s="27" t="s">
        <v>69</v>
      </c>
      <c r="B13" s="23" t="s">
        <v>111</v>
      </c>
      <c r="C13" s="24">
        <v>2</v>
      </c>
      <c r="D13" s="28"/>
      <c r="E13" s="24">
        <v>112</v>
      </c>
      <c r="F13" s="28">
        <f t="shared" si="0"/>
        <v>8400</v>
      </c>
      <c r="G13" s="28"/>
      <c r="H13" s="28">
        <f>H12</f>
        <v>918.8</v>
      </c>
      <c r="I13" s="28">
        <f t="shared" si="1"/>
        <v>2049.4499999999989</v>
      </c>
      <c r="J13" s="24"/>
    </row>
    <row r="14" spans="1:13" ht="15" customHeight="1" x14ac:dyDescent="0.25">
      <c r="A14" s="20" t="s">
        <v>35</v>
      </c>
      <c r="B14" s="14" t="s">
        <v>131</v>
      </c>
      <c r="C14" s="15">
        <v>3</v>
      </c>
      <c r="D14" s="16">
        <v>10000</v>
      </c>
      <c r="E14" s="15"/>
      <c r="F14" s="16">
        <f t="shared" si="0"/>
        <v>10000</v>
      </c>
      <c r="G14" s="16">
        <v>5309</v>
      </c>
      <c r="H14" s="16">
        <f>G14/5</f>
        <v>1061.8</v>
      </c>
      <c r="I14" s="16">
        <f t="shared" si="1"/>
        <v>3792.4499999999989</v>
      </c>
      <c r="J14" s="18"/>
    </row>
    <row r="15" spans="1:13" ht="15" customHeight="1" x14ac:dyDescent="0.25">
      <c r="A15" s="27" t="s">
        <v>15</v>
      </c>
      <c r="B15" s="23" t="s">
        <v>128</v>
      </c>
      <c r="C15" s="24">
        <v>3</v>
      </c>
      <c r="D15" s="28"/>
      <c r="E15" s="24">
        <v>96</v>
      </c>
      <c r="F15" s="28">
        <f t="shared" si="0"/>
        <v>7200</v>
      </c>
      <c r="G15" s="28"/>
      <c r="H15" s="28">
        <f>H14</f>
        <v>1061.8</v>
      </c>
      <c r="I15" s="28">
        <f t="shared" si="1"/>
        <v>992.44999999999891</v>
      </c>
      <c r="J15" s="24"/>
    </row>
    <row r="16" spans="1:13" ht="15" customHeight="1" x14ac:dyDescent="0.25">
      <c r="A16" s="27" t="s">
        <v>38</v>
      </c>
      <c r="B16" s="23" t="s">
        <v>107</v>
      </c>
      <c r="C16" s="24">
        <v>3</v>
      </c>
      <c r="D16" s="28"/>
      <c r="E16" s="24">
        <v>54</v>
      </c>
      <c r="F16" s="28">
        <f t="shared" si="0"/>
        <v>4050</v>
      </c>
      <c r="G16" s="28"/>
      <c r="H16" s="28">
        <f>H15</f>
        <v>1061.8</v>
      </c>
      <c r="I16" s="28">
        <f t="shared" si="1"/>
        <v>-2157.5500000000002</v>
      </c>
      <c r="J16" s="24"/>
    </row>
    <row r="17" spans="1:11" ht="15" customHeight="1" x14ac:dyDescent="0.25">
      <c r="A17" s="27" t="s">
        <v>70</v>
      </c>
      <c r="B17" s="23" t="s">
        <v>113</v>
      </c>
      <c r="C17" s="24">
        <v>3</v>
      </c>
      <c r="D17" s="28"/>
      <c r="E17" s="24">
        <v>53</v>
      </c>
      <c r="F17" s="28">
        <f t="shared" si="0"/>
        <v>3975</v>
      </c>
      <c r="G17" s="28"/>
      <c r="H17" s="28">
        <f>H16</f>
        <v>1061.8</v>
      </c>
      <c r="I17" s="28">
        <f t="shared" si="1"/>
        <v>-2232.5500000000002</v>
      </c>
      <c r="J17" s="25"/>
    </row>
    <row r="18" spans="1:11" ht="15" customHeight="1" x14ac:dyDescent="0.25">
      <c r="A18" s="27" t="s">
        <v>246</v>
      </c>
      <c r="B18" s="23">
        <v>43755</v>
      </c>
      <c r="C18" s="24">
        <v>3</v>
      </c>
      <c r="D18" s="28"/>
      <c r="E18" s="24">
        <v>4</v>
      </c>
      <c r="F18" s="28">
        <f t="shared" si="0"/>
        <v>300</v>
      </c>
      <c r="G18" s="28"/>
      <c r="H18" s="28">
        <f>H17</f>
        <v>1061.8</v>
      </c>
      <c r="I18" s="28">
        <f t="shared" si="1"/>
        <v>-5907.55</v>
      </c>
      <c r="J18" s="22"/>
    </row>
    <row r="19" spans="1:11" ht="15" customHeight="1" x14ac:dyDescent="0.25">
      <c r="A19" s="13" t="s">
        <v>247</v>
      </c>
      <c r="B19" s="17">
        <v>2167</v>
      </c>
      <c r="C19" s="9">
        <v>4</v>
      </c>
      <c r="D19" s="10">
        <v>10000</v>
      </c>
      <c r="E19" s="9"/>
      <c r="F19" s="10">
        <f t="shared" si="0"/>
        <v>10000</v>
      </c>
      <c r="G19" s="10">
        <v>5205</v>
      </c>
      <c r="H19" s="16">
        <f>G19/5</f>
        <v>1041</v>
      </c>
      <c r="I19" s="10">
        <f t="shared" si="1"/>
        <v>3771.6499999999996</v>
      </c>
      <c r="J19" s="9"/>
    </row>
    <row r="20" spans="1:11" ht="15" customHeight="1" x14ac:dyDescent="0.25">
      <c r="A20" s="27" t="s">
        <v>37</v>
      </c>
      <c r="B20" s="23" t="s">
        <v>118</v>
      </c>
      <c r="C20" s="24">
        <v>4</v>
      </c>
      <c r="D20" s="28"/>
      <c r="E20" s="24">
        <v>37</v>
      </c>
      <c r="F20" s="28">
        <f t="shared" si="0"/>
        <v>2775</v>
      </c>
      <c r="G20" s="28"/>
      <c r="H20" s="28">
        <f>H19</f>
        <v>1041</v>
      </c>
      <c r="I20" s="28">
        <f t="shared" si="1"/>
        <v>-3453.3500000000004</v>
      </c>
      <c r="J20" s="24"/>
    </row>
    <row r="21" spans="1:11" ht="15" customHeight="1" x14ac:dyDescent="0.25">
      <c r="A21" s="29" t="s">
        <v>42</v>
      </c>
      <c r="B21" s="24">
        <v>11345</v>
      </c>
      <c r="C21" s="24">
        <v>4</v>
      </c>
      <c r="D21" s="28"/>
      <c r="E21" s="24">
        <v>23</v>
      </c>
      <c r="F21" s="28">
        <f t="shared" si="0"/>
        <v>1725</v>
      </c>
      <c r="G21" s="28"/>
      <c r="H21" s="28">
        <f>H20</f>
        <v>1041</v>
      </c>
      <c r="I21" s="28">
        <f t="shared" si="1"/>
        <v>-4503.3500000000004</v>
      </c>
      <c r="J21" s="22"/>
    </row>
    <row r="22" spans="1:11" ht="15" customHeight="1" x14ac:dyDescent="0.25">
      <c r="A22" s="27" t="s">
        <v>41</v>
      </c>
      <c r="B22" s="23" t="s">
        <v>124</v>
      </c>
      <c r="C22" s="24">
        <v>4</v>
      </c>
      <c r="D22" s="28"/>
      <c r="E22" s="24">
        <v>94</v>
      </c>
      <c r="F22" s="28">
        <f t="shared" si="0"/>
        <v>7050</v>
      </c>
      <c r="G22" s="28"/>
      <c r="H22" s="28">
        <f>H21</f>
        <v>1041</v>
      </c>
      <c r="I22" s="28">
        <f t="shared" si="1"/>
        <v>821.64999999999964</v>
      </c>
      <c r="J22" s="24"/>
    </row>
    <row r="23" spans="1:11" ht="15" customHeight="1" x14ac:dyDescent="0.25">
      <c r="A23" s="27" t="s">
        <v>22</v>
      </c>
      <c r="B23" s="23" t="s">
        <v>121</v>
      </c>
      <c r="C23" s="24">
        <v>4</v>
      </c>
      <c r="D23" s="28"/>
      <c r="E23" s="24">
        <v>66</v>
      </c>
      <c r="F23" s="28">
        <f t="shared" si="0"/>
        <v>4950</v>
      </c>
      <c r="G23" s="28"/>
      <c r="H23" s="28">
        <f>H22</f>
        <v>1041</v>
      </c>
      <c r="I23" s="28">
        <f t="shared" si="1"/>
        <v>-1278.3500000000004</v>
      </c>
      <c r="J23" s="22"/>
    </row>
    <row r="24" spans="1:11" ht="15" customHeight="1" x14ac:dyDescent="0.25">
      <c r="A24" s="5"/>
      <c r="B24" s="5"/>
      <c r="C24" s="5"/>
      <c r="D24" s="6"/>
      <c r="E24" s="5"/>
      <c r="F24" s="6">
        <f>SUM(F4:F23)</f>
        <v>126400</v>
      </c>
      <c r="G24" s="6"/>
      <c r="H24" s="6">
        <f>SUM(H4:H23)</f>
        <v>18986.999999999996</v>
      </c>
      <c r="I24" s="6">
        <f>F24+H24</f>
        <v>145387</v>
      </c>
      <c r="J24" s="6"/>
      <c r="K24" s="3"/>
    </row>
    <row r="25" spans="1:11" ht="15" customHeight="1" x14ac:dyDescent="0.25">
      <c r="A25" s="5"/>
      <c r="B25" s="5"/>
      <c r="C25" s="5"/>
      <c r="D25" s="6"/>
      <c r="E25" s="5"/>
      <c r="F25" s="6"/>
      <c r="G25" s="6"/>
      <c r="H25" s="8" t="s">
        <v>54</v>
      </c>
      <c r="I25" s="6">
        <f>I24/(COUNTIF(A4:A23,"*"))</f>
        <v>7269.35</v>
      </c>
      <c r="J25" s="5"/>
    </row>
  </sheetData>
  <autoFilter ref="A3:J25" xr:uid="{6F474B58-787A-4D45-B02F-A5A27401A210}">
    <sortState xmlns:xlrd2="http://schemas.microsoft.com/office/spreadsheetml/2017/richdata2" ref="A4:J25">
      <sortCondition ref="C3:C25"/>
    </sortState>
  </autoFilter>
  <conditionalFormatting sqref="I4:I23">
    <cfRule type="cellIs" dxfId="14" priority="1" operator="lessThan">
      <formula>0</formula>
    </cfRule>
  </conditionalFormatting>
  <pageMargins left="0.7" right="0.7" top="0.75" bottom="0.75" header="0.3" footer="0.3"/>
  <pageSetup paperSize="9" scale="88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0412F-69C6-44B6-B736-1C8447AC3216}">
  <dimension ref="A1:J25"/>
  <sheetViews>
    <sheetView zoomScaleNormal="100" workbookViewId="0">
      <selection activeCell="C28" sqref="C28"/>
    </sheetView>
  </sheetViews>
  <sheetFormatPr defaultColWidth="8.85546875" defaultRowHeight="15" customHeight="1" x14ac:dyDescent="0.25"/>
  <cols>
    <col min="1" max="1" width="25.28515625" style="2" customWidth="1"/>
    <col min="2" max="2" width="14.7109375" style="2" bestFit="1" customWidth="1"/>
    <col min="3" max="3" width="8.85546875" style="2" bestFit="1" customWidth="1"/>
    <col min="4" max="4" width="10" style="3" bestFit="1" customWidth="1"/>
    <col min="5" max="5" width="11.140625" style="2" customWidth="1"/>
    <col min="6" max="6" width="10.7109375" style="3" bestFit="1" customWidth="1"/>
    <col min="7" max="7" width="11.28515625" style="3" customWidth="1"/>
    <col min="8" max="8" width="13" style="3" customWidth="1"/>
    <col min="9" max="9" width="11.42578125" style="3" bestFit="1" customWidth="1"/>
    <col min="10" max="10" width="35.140625" style="2" bestFit="1" customWidth="1"/>
    <col min="11" max="11" width="9.5703125" style="2" bestFit="1" customWidth="1"/>
    <col min="12" max="16384" width="8.85546875" style="2"/>
  </cols>
  <sheetData>
    <row r="1" spans="1:10" ht="31.5" x14ac:dyDescent="0.25">
      <c r="A1" s="7" t="s">
        <v>295</v>
      </c>
      <c r="J1" s="11"/>
    </row>
    <row r="2" spans="1:10" ht="15" customHeight="1" x14ac:dyDescent="0.25">
      <c r="A2" s="1"/>
      <c r="B2" s="1"/>
      <c r="C2" s="1" t="s">
        <v>0</v>
      </c>
      <c r="D2" s="4" t="s">
        <v>1</v>
      </c>
      <c r="E2" s="1" t="s">
        <v>2</v>
      </c>
      <c r="F2" s="4"/>
      <c r="G2" s="4" t="s">
        <v>3</v>
      </c>
      <c r="H2" s="4"/>
      <c r="I2" s="4" t="s">
        <v>4</v>
      </c>
      <c r="J2" s="1"/>
    </row>
    <row r="3" spans="1:10" ht="15" customHeight="1" x14ac:dyDescent="0.25">
      <c r="A3" s="1" t="s">
        <v>5</v>
      </c>
      <c r="B3" s="1" t="s">
        <v>6</v>
      </c>
      <c r="C3" s="1" t="s">
        <v>290</v>
      </c>
      <c r="D3" s="4" t="s">
        <v>7</v>
      </c>
      <c r="E3" s="1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1" t="s">
        <v>13</v>
      </c>
    </row>
    <row r="4" spans="1:10" ht="15" customHeight="1" x14ac:dyDescent="0.25">
      <c r="A4" s="9" t="s">
        <v>26</v>
      </c>
      <c r="B4" s="17">
        <v>11482</v>
      </c>
      <c r="C4" s="9">
        <v>1</v>
      </c>
      <c r="D4" s="10">
        <v>10000</v>
      </c>
      <c r="E4" s="9"/>
      <c r="F4" s="10">
        <f t="shared" ref="F4:F23" si="0">(E4*75)+D4</f>
        <v>10000</v>
      </c>
      <c r="G4" s="10">
        <v>5701</v>
      </c>
      <c r="H4" s="10">
        <f>G4/5</f>
        <v>1140.2</v>
      </c>
      <c r="I4" s="10">
        <f t="shared" ref="I4:I23" si="1">F4+H4-$I$25</f>
        <v>4501.0000000000009</v>
      </c>
      <c r="J4" s="9"/>
    </row>
    <row r="5" spans="1:10" ht="15" customHeight="1" x14ac:dyDescent="0.25">
      <c r="A5" s="24" t="s">
        <v>59</v>
      </c>
      <c r="B5" s="23" t="s">
        <v>91</v>
      </c>
      <c r="C5" s="24">
        <v>1</v>
      </c>
      <c r="D5" s="28"/>
      <c r="E5" s="24">
        <v>13</v>
      </c>
      <c r="F5" s="28">
        <f t="shared" si="0"/>
        <v>975</v>
      </c>
      <c r="G5" s="28"/>
      <c r="H5" s="28">
        <f>H4</f>
        <v>1140.2</v>
      </c>
      <c r="I5" s="28">
        <f t="shared" si="1"/>
        <v>-4524</v>
      </c>
      <c r="J5" s="24"/>
    </row>
    <row r="6" spans="1:10" ht="15" customHeight="1" x14ac:dyDescent="0.25">
      <c r="A6" s="29" t="s">
        <v>21</v>
      </c>
      <c r="B6" s="23" t="s">
        <v>105</v>
      </c>
      <c r="C6" s="24">
        <v>1</v>
      </c>
      <c r="D6" s="28"/>
      <c r="E6" s="24">
        <v>86</v>
      </c>
      <c r="F6" s="28">
        <f t="shared" si="0"/>
        <v>6450</v>
      </c>
      <c r="G6" s="28"/>
      <c r="H6" s="28">
        <f>H5</f>
        <v>1140.2</v>
      </c>
      <c r="I6" s="28">
        <f t="shared" si="1"/>
        <v>951</v>
      </c>
      <c r="J6" s="24"/>
    </row>
    <row r="7" spans="1:10" ht="15" customHeight="1" x14ac:dyDescent="0.25">
      <c r="A7" s="29" t="s">
        <v>22</v>
      </c>
      <c r="B7" s="23" t="s">
        <v>121</v>
      </c>
      <c r="C7" s="24">
        <v>1</v>
      </c>
      <c r="D7" s="28"/>
      <c r="E7" s="24">
        <v>89</v>
      </c>
      <c r="F7" s="28">
        <f t="shared" si="0"/>
        <v>6675</v>
      </c>
      <c r="G7" s="28"/>
      <c r="H7" s="28">
        <f>H6</f>
        <v>1140.2</v>
      </c>
      <c r="I7" s="28">
        <f t="shared" si="1"/>
        <v>1176</v>
      </c>
      <c r="J7" s="24"/>
    </row>
    <row r="8" spans="1:10" ht="15" customHeight="1" x14ac:dyDescent="0.25">
      <c r="A8" s="29" t="s">
        <v>70</v>
      </c>
      <c r="B8" s="23" t="s">
        <v>113</v>
      </c>
      <c r="C8" s="24">
        <v>1</v>
      </c>
      <c r="D8" s="28"/>
      <c r="E8" s="24">
        <v>134</v>
      </c>
      <c r="F8" s="28">
        <f t="shared" si="0"/>
        <v>10050</v>
      </c>
      <c r="G8" s="28"/>
      <c r="H8" s="28">
        <f>H7</f>
        <v>1140.2</v>
      </c>
      <c r="I8" s="28">
        <f t="shared" si="1"/>
        <v>4551.0000000000009</v>
      </c>
      <c r="J8" s="24"/>
    </row>
    <row r="9" spans="1:10" ht="15" customHeight="1" x14ac:dyDescent="0.25">
      <c r="A9" s="12" t="s">
        <v>25</v>
      </c>
      <c r="B9" s="17" t="s">
        <v>82</v>
      </c>
      <c r="C9" s="9">
        <v>2</v>
      </c>
      <c r="D9" s="10">
        <v>10000</v>
      </c>
      <c r="E9" s="9"/>
      <c r="F9" s="10">
        <f t="shared" si="0"/>
        <v>10000</v>
      </c>
      <c r="G9" s="10">
        <v>5596</v>
      </c>
      <c r="H9" s="10">
        <f>G9/5</f>
        <v>1119.2</v>
      </c>
      <c r="I9" s="10">
        <f t="shared" si="1"/>
        <v>4480.0000000000009</v>
      </c>
      <c r="J9" s="9"/>
    </row>
    <row r="10" spans="1:10" ht="15" customHeight="1" x14ac:dyDescent="0.25">
      <c r="A10" s="29" t="s">
        <v>50</v>
      </c>
      <c r="B10" s="24">
        <v>11327</v>
      </c>
      <c r="C10" s="24">
        <v>2</v>
      </c>
      <c r="D10" s="28"/>
      <c r="E10" s="24">
        <v>106</v>
      </c>
      <c r="F10" s="28">
        <f t="shared" si="0"/>
        <v>7950</v>
      </c>
      <c r="G10" s="28"/>
      <c r="H10" s="28">
        <f>H9</f>
        <v>1119.2</v>
      </c>
      <c r="I10" s="28">
        <f t="shared" si="1"/>
        <v>2430.0000000000009</v>
      </c>
      <c r="J10" s="24"/>
    </row>
    <row r="11" spans="1:10" ht="15" customHeight="1" x14ac:dyDescent="0.25">
      <c r="A11" s="29" t="s">
        <v>53</v>
      </c>
      <c r="B11" s="23" t="s">
        <v>95</v>
      </c>
      <c r="C11" s="24">
        <v>2</v>
      </c>
      <c r="D11" s="28"/>
      <c r="E11" s="24">
        <v>43</v>
      </c>
      <c r="F11" s="28">
        <f t="shared" si="0"/>
        <v>3225</v>
      </c>
      <c r="G11" s="28"/>
      <c r="H11" s="28">
        <f>H10</f>
        <v>1119.2</v>
      </c>
      <c r="I11" s="28">
        <f t="shared" si="1"/>
        <v>-2295</v>
      </c>
      <c r="J11" s="24"/>
    </row>
    <row r="12" spans="1:10" ht="15" customHeight="1" x14ac:dyDescent="0.25">
      <c r="A12" s="24" t="s">
        <v>19</v>
      </c>
      <c r="B12" s="23" t="s">
        <v>84</v>
      </c>
      <c r="C12" s="24">
        <v>2</v>
      </c>
      <c r="D12" s="28"/>
      <c r="E12" s="24">
        <v>18</v>
      </c>
      <c r="F12" s="28">
        <f t="shared" si="0"/>
        <v>1350</v>
      </c>
      <c r="G12" s="28"/>
      <c r="H12" s="28">
        <f>H11</f>
        <v>1119.2</v>
      </c>
      <c r="I12" s="28">
        <f t="shared" si="1"/>
        <v>-4170</v>
      </c>
      <c r="J12" s="24"/>
    </row>
    <row r="13" spans="1:10" ht="15" customHeight="1" x14ac:dyDescent="0.25">
      <c r="A13" s="24" t="s">
        <v>35</v>
      </c>
      <c r="B13" s="24">
        <v>21667</v>
      </c>
      <c r="C13" s="24">
        <v>2</v>
      </c>
      <c r="D13" s="28"/>
      <c r="E13" s="24">
        <v>68</v>
      </c>
      <c r="F13" s="28">
        <f t="shared" si="0"/>
        <v>5100</v>
      </c>
      <c r="G13" s="28"/>
      <c r="H13" s="28">
        <f>H12</f>
        <v>1119.2</v>
      </c>
      <c r="I13" s="28">
        <f t="shared" si="1"/>
        <v>-420</v>
      </c>
      <c r="J13" s="24"/>
    </row>
    <row r="14" spans="1:10" ht="15" customHeight="1" x14ac:dyDescent="0.25">
      <c r="A14" s="12" t="s">
        <v>52</v>
      </c>
      <c r="B14" s="17" t="s">
        <v>104</v>
      </c>
      <c r="C14" s="9">
        <v>3</v>
      </c>
      <c r="D14" s="10">
        <v>10000</v>
      </c>
      <c r="E14" s="9"/>
      <c r="F14" s="10">
        <f t="shared" si="0"/>
        <v>10000</v>
      </c>
      <c r="G14" s="10">
        <v>3803</v>
      </c>
      <c r="H14" s="10">
        <f>G14/5</f>
        <v>760.6</v>
      </c>
      <c r="I14" s="10">
        <f t="shared" si="1"/>
        <v>4121.4000000000005</v>
      </c>
      <c r="J14" s="9"/>
    </row>
    <row r="15" spans="1:10" ht="15" customHeight="1" x14ac:dyDescent="0.25">
      <c r="A15" s="29" t="s">
        <v>37</v>
      </c>
      <c r="B15" s="23" t="s">
        <v>118</v>
      </c>
      <c r="C15" s="24">
        <v>3</v>
      </c>
      <c r="D15" s="28"/>
      <c r="E15" s="24">
        <v>56</v>
      </c>
      <c r="F15" s="28">
        <f t="shared" si="0"/>
        <v>4200</v>
      </c>
      <c r="G15" s="28"/>
      <c r="H15" s="28">
        <f>H14</f>
        <v>760.6</v>
      </c>
      <c r="I15" s="28">
        <f t="shared" si="1"/>
        <v>-1678.5999999999995</v>
      </c>
      <c r="J15" s="24"/>
    </row>
    <row r="16" spans="1:10" ht="15" customHeight="1" x14ac:dyDescent="0.25">
      <c r="A16" s="29" t="s">
        <v>27</v>
      </c>
      <c r="B16" s="23" t="s">
        <v>109</v>
      </c>
      <c r="C16" s="24">
        <v>3</v>
      </c>
      <c r="D16" s="28"/>
      <c r="E16" s="24">
        <v>36</v>
      </c>
      <c r="F16" s="28">
        <f t="shared" si="0"/>
        <v>2700</v>
      </c>
      <c r="G16" s="28"/>
      <c r="H16" s="28">
        <f>H15</f>
        <v>760.6</v>
      </c>
      <c r="I16" s="28">
        <f t="shared" si="1"/>
        <v>-3178.6</v>
      </c>
      <c r="J16" s="24"/>
    </row>
    <row r="17" spans="1:10" ht="15" customHeight="1" x14ac:dyDescent="0.25">
      <c r="A17" s="29" t="s">
        <v>32</v>
      </c>
      <c r="B17" s="23" t="s">
        <v>108</v>
      </c>
      <c r="C17" s="24">
        <v>3</v>
      </c>
      <c r="D17" s="28"/>
      <c r="E17" s="24">
        <v>32</v>
      </c>
      <c r="F17" s="28">
        <f t="shared" si="0"/>
        <v>2400</v>
      </c>
      <c r="G17" s="28"/>
      <c r="H17" s="28">
        <f>H16</f>
        <v>760.6</v>
      </c>
      <c r="I17" s="28">
        <f t="shared" si="1"/>
        <v>-3478.6</v>
      </c>
      <c r="J17" s="24"/>
    </row>
    <row r="18" spans="1:10" ht="15" customHeight="1" x14ac:dyDescent="0.25">
      <c r="A18" s="29" t="s">
        <v>55</v>
      </c>
      <c r="B18" s="23" t="s">
        <v>88</v>
      </c>
      <c r="C18" s="24">
        <v>3</v>
      </c>
      <c r="D18" s="28"/>
      <c r="E18" s="24">
        <v>31</v>
      </c>
      <c r="F18" s="28">
        <f t="shared" si="0"/>
        <v>2325</v>
      </c>
      <c r="G18" s="28"/>
      <c r="H18" s="28">
        <f>H17</f>
        <v>760.6</v>
      </c>
      <c r="I18" s="28">
        <f t="shared" si="1"/>
        <v>-3553.6</v>
      </c>
      <c r="J18" s="24"/>
    </row>
    <row r="19" spans="1:10" ht="15" customHeight="1" x14ac:dyDescent="0.25">
      <c r="A19" s="12" t="s">
        <v>66</v>
      </c>
      <c r="B19" s="17" t="s">
        <v>103</v>
      </c>
      <c r="C19" s="9">
        <v>4</v>
      </c>
      <c r="D19" s="10">
        <v>10000</v>
      </c>
      <c r="E19" s="9"/>
      <c r="F19" s="10">
        <f t="shared" si="0"/>
        <v>10000</v>
      </c>
      <c r="G19" s="10">
        <v>3884</v>
      </c>
      <c r="H19" s="10">
        <f>G19/5</f>
        <v>776.8</v>
      </c>
      <c r="I19" s="10">
        <f t="shared" si="1"/>
        <v>4137.5999999999995</v>
      </c>
      <c r="J19" s="9"/>
    </row>
    <row r="20" spans="1:10" ht="15" customHeight="1" x14ac:dyDescent="0.25">
      <c r="A20" s="29" t="s">
        <v>38</v>
      </c>
      <c r="B20" s="23" t="s">
        <v>107</v>
      </c>
      <c r="C20" s="24">
        <v>4</v>
      </c>
      <c r="D20" s="28"/>
      <c r="E20" s="24">
        <v>5</v>
      </c>
      <c r="F20" s="30">
        <f t="shared" si="0"/>
        <v>375</v>
      </c>
      <c r="G20" s="30"/>
      <c r="H20" s="28">
        <f>H19</f>
        <v>776.8</v>
      </c>
      <c r="I20" s="28">
        <f t="shared" si="1"/>
        <v>-5487.4</v>
      </c>
      <c r="J20" s="25"/>
    </row>
    <row r="21" spans="1:10" ht="15" customHeight="1" x14ac:dyDescent="0.25">
      <c r="A21" s="29" t="s">
        <v>58</v>
      </c>
      <c r="B21" s="23" t="s">
        <v>83</v>
      </c>
      <c r="C21" s="24">
        <v>4</v>
      </c>
      <c r="D21" s="28"/>
      <c r="E21" s="24">
        <v>116</v>
      </c>
      <c r="F21" s="28">
        <f t="shared" si="0"/>
        <v>8700</v>
      </c>
      <c r="G21" s="28"/>
      <c r="H21" s="28">
        <f>H20</f>
        <v>776.8</v>
      </c>
      <c r="I21" s="28">
        <f t="shared" si="1"/>
        <v>2837.5999999999995</v>
      </c>
      <c r="J21" s="24"/>
    </row>
    <row r="22" spans="1:10" ht="15" customHeight="1" x14ac:dyDescent="0.25">
      <c r="A22" s="29" t="s">
        <v>63</v>
      </c>
      <c r="B22" s="23" t="s">
        <v>96</v>
      </c>
      <c r="C22" s="26">
        <v>4</v>
      </c>
      <c r="D22" s="28"/>
      <c r="E22" s="26">
        <v>80</v>
      </c>
      <c r="F22" s="28">
        <f t="shared" si="0"/>
        <v>6000</v>
      </c>
      <c r="G22" s="28"/>
      <c r="H22" s="28">
        <f>H21</f>
        <v>776.8</v>
      </c>
      <c r="I22" s="28">
        <f t="shared" si="1"/>
        <v>137.60000000000036</v>
      </c>
      <c r="J22" s="24"/>
    </row>
    <row r="23" spans="1:10" ht="15" customHeight="1" x14ac:dyDescent="0.25">
      <c r="A23" s="29" t="s">
        <v>36</v>
      </c>
      <c r="B23" s="23" t="s">
        <v>99</v>
      </c>
      <c r="C23" s="24">
        <v>4</v>
      </c>
      <c r="D23" s="28"/>
      <c r="E23" s="24">
        <v>71</v>
      </c>
      <c r="F23" s="28">
        <f t="shared" si="0"/>
        <v>5325</v>
      </c>
      <c r="G23" s="28"/>
      <c r="H23" s="28">
        <f>H22</f>
        <v>776.8</v>
      </c>
      <c r="I23" s="28">
        <f t="shared" si="1"/>
        <v>-537.39999999999964</v>
      </c>
      <c r="J23" s="24"/>
    </row>
    <row r="24" spans="1:10" ht="15" customHeight="1" x14ac:dyDescent="0.25">
      <c r="A24" s="5"/>
      <c r="B24" s="5"/>
      <c r="C24" s="5"/>
      <c r="D24" s="6"/>
      <c r="E24" s="5"/>
      <c r="F24" s="6">
        <f>SUM(F4:F23)</f>
        <v>113800</v>
      </c>
      <c r="G24" s="6"/>
      <c r="H24" s="6">
        <f>SUM(H4:H23)</f>
        <v>18984</v>
      </c>
      <c r="I24" s="6">
        <f>F24+H24</f>
        <v>132784</v>
      </c>
      <c r="J24" s="6"/>
    </row>
    <row r="25" spans="1:10" ht="15" customHeight="1" x14ac:dyDescent="0.25">
      <c r="A25" s="5"/>
      <c r="B25" s="5"/>
      <c r="C25" s="5"/>
      <c r="D25" s="6"/>
      <c r="E25" s="5"/>
      <c r="F25" s="6"/>
      <c r="G25" s="6"/>
      <c r="H25" s="8" t="s">
        <v>54</v>
      </c>
      <c r="I25" s="6">
        <f>I24/(COUNTIF(A4:A23,"*"))</f>
        <v>6639.2</v>
      </c>
      <c r="J25" s="5"/>
    </row>
  </sheetData>
  <autoFilter ref="A3:J23" xr:uid="{6F474B58-787A-4D45-B02F-A5A27401A210}">
    <sortState xmlns:xlrd2="http://schemas.microsoft.com/office/spreadsheetml/2017/richdata2" ref="A4:J25">
      <sortCondition ref="C3:C23"/>
    </sortState>
  </autoFilter>
  <conditionalFormatting sqref="I4:I23">
    <cfRule type="cellIs" dxfId="13" priority="1" operator="lessThan">
      <formula>0</formula>
    </cfRule>
  </conditionalFormatting>
  <pageMargins left="0.7" right="0.7" top="0.75" bottom="0.75" header="0.3" footer="0.3"/>
  <pageSetup paperSize="9" scale="88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5DD1F-C4EC-B840-BEDD-18C745745B24}">
  <dimension ref="A1:J37"/>
  <sheetViews>
    <sheetView zoomScaleNormal="100" workbookViewId="0">
      <selection activeCell="D1" sqref="D1"/>
    </sheetView>
  </sheetViews>
  <sheetFormatPr defaultColWidth="8.85546875" defaultRowHeight="15" customHeight="1" x14ac:dyDescent="0.25"/>
  <cols>
    <col min="1" max="1" width="27" style="2" customWidth="1"/>
    <col min="2" max="2" width="14.7109375" style="2" bestFit="1" customWidth="1"/>
    <col min="3" max="3" width="8.85546875" style="2" bestFit="1" customWidth="1"/>
    <col min="4" max="4" width="10" style="3" bestFit="1" customWidth="1"/>
    <col min="5" max="5" width="11.140625" style="2" customWidth="1"/>
    <col min="6" max="6" width="10.7109375" style="3" bestFit="1" customWidth="1"/>
    <col min="7" max="7" width="11.28515625" style="3" customWidth="1"/>
    <col min="8" max="8" width="13" style="3" customWidth="1"/>
    <col min="9" max="9" width="10.7109375" style="3" bestFit="1" customWidth="1"/>
    <col min="10" max="10" width="35.140625" style="2" bestFit="1" customWidth="1"/>
    <col min="11" max="16384" width="8.85546875" style="2"/>
  </cols>
  <sheetData>
    <row r="1" spans="1:10" ht="31.5" x14ac:dyDescent="0.25">
      <c r="A1" s="7" t="s">
        <v>291</v>
      </c>
      <c r="J1" s="11"/>
    </row>
    <row r="2" spans="1:10" ht="15" customHeight="1" x14ac:dyDescent="0.25">
      <c r="A2" s="1"/>
      <c r="B2" s="1"/>
      <c r="C2" s="1" t="s">
        <v>0</v>
      </c>
      <c r="D2" s="4" t="s">
        <v>1</v>
      </c>
      <c r="E2" s="1" t="s">
        <v>2</v>
      </c>
      <c r="F2" s="4"/>
      <c r="G2" s="4" t="s">
        <v>3</v>
      </c>
      <c r="H2" s="4"/>
      <c r="I2" s="4" t="s">
        <v>4</v>
      </c>
      <c r="J2" s="1"/>
    </row>
    <row r="3" spans="1:10" ht="15" customHeight="1" x14ac:dyDescent="0.25">
      <c r="A3" s="1" t="s">
        <v>5</v>
      </c>
      <c r="B3" s="1" t="s">
        <v>6</v>
      </c>
      <c r="C3" s="1" t="s">
        <v>290</v>
      </c>
      <c r="D3" s="4" t="s">
        <v>7</v>
      </c>
      <c r="E3" s="1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1" t="s">
        <v>13</v>
      </c>
    </row>
    <row r="4" spans="1:10" ht="15" customHeight="1" x14ac:dyDescent="0.25">
      <c r="A4" s="19" t="s">
        <v>19</v>
      </c>
      <c r="B4" s="14" t="s">
        <v>84</v>
      </c>
      <c r="C4" s="15">
        <v>1</v>
      </c>
      <c r="D4" s="16">
        <v>6000</v>
      </c>
      <c r="E4" s="15"/>
      <c r="F4" s="16">
        <f t="shared" ref="F4:F35" si="0">(E4*75)+D4</f>
        <v>6000</v>
      </c>
      <c r="G4" s="16">
        <v>3953</v>
      </c>
      <c r="H4" s="16">
        <f>G4/4</f>
        <v>988.25</v>
      </c>
      <c r="I4" s="16">
        <f t="shared" ref="I4:I35" si="1">F4+H4-$I$37</f>
        <v>1132.875</v>
      </c>
      <c r="J4" s="15"/>
    </row>
    <row r="5" spans="1:10" ht="15" customHeight="1" x14ac:dyDescent="0.25">
      <c r="A5" s="40" t="s">
        <v>33</v>
      </c>
      <c r="B5" s="41" t="s">
        <v>216</v>
      </c>
      <c r="C5" s="26">
        <v>1</v>
      </c>
      <c r="D5" s="30"/>
      <c r="E5" s="26">
        <v>110</v>
      </c>
      <c r="F5" s="30">
        <f t="shared" si="0"/>
        <v>8250</v>
      </c>
      <c r="G5" s="30"/>
      <c r="H5" s="30">
        <f>H4</f>
        <v>988.25</v>
      </c>
      <c r="I5" s="30">
        <f t="shared" si="1"/>
        <v>3382.875</v>
      </c>
      <c r="J5" s="26"/>
    </row>
    <row r="6" spans="1:10" ht="15" customHeight="1" x14ac:dyDescent="0.25">
      <c r="A6" s="40" t="s">
        <v>46</v>
      </c>
      <c r="B6" s="41" t="s">
        <v>120</v>
      </c>
      <c r="C6" s="26">
        <v>1</v>
      </c>
      <c r="D6" s="30"/>
      <c r="E6" s="26">
        <v>106</v>
      </c>
      <c r="F6" s="30">
        <f t="shared" si="0"/>
        <v>7950</v>
      </c>
      <c r="G6" s="30"/>
      <c r="H6" s="30">
        <f>H5</f>
        <v>988.25</v>
      </c>
      <c r="I6" s="30">
        <f t="shared" si="1"/>
        <v>3082.875</v>
      </c>
      <c r="J6" s="26"/>
    </row>
    <row r="7" spans="1:10" ht="15" customHeight="1" x14ac:dyDescent="0.25">
      <c r="A7" s="40" t="s">
        <v>23</v>
      </c>
      <c r="B7" s="41" t="s">
        <v>130</v>
      </c>
      <c r="C7" s="26">
        <v>1</v>
      </c>
      <c r="D7" s="30"/>
      <c r="E7" s="26">
        <v>23</v>
      </c>
      <c r="F7" s="30">
        <f t="shared" si="0"/>
        <v>1725</v>
      </c>
      <c r="G7" s="30"/>
      <c r="H7" s="30">
        <f>H6</f>
        <v>988.25</v>
      </c>
      <c r="I7" s="30">
        <f t="shared" si="1"/>
        <v>-3142.125</v>
      </c>
      <c r="J7" s="26"/>
    </row>
    <row r="8" spans="1:10" ht="15" customHeight="1" x14ac:dyDescent="0.25">
      <c r="A8" s="15" t="s">
        <v>49</v>
      </c>
      <c r="B8" s="14" t="s">
        <v>90</v>
      </c>
      <c r="C8" s="15">
        <v>2</v>
      </c>
      <c r="D8" s="16">
        <v>6000</v>
      </c>
      <c r="E8" s="15"/>
      <c r="F8" s="16">
        <f t="shared" si="0"/>
        <v>6000</v>
      </c>
      <c r="G8" s="16">
        <v>809</v>
      </c>
      <c r="H8" s="16">
        <f>G8/4</f>
        <v>202.25</v>
      </c>
      <c r="I8" s="16">
        <f t="shared" si="1"/>
        <v>346.875</v>
      </c>
      <c r="J8" s="15"/>
    </row>
    <row r="9" spans="1:10" ht="15" customHeight="1" x14ac:dyDescent="0.25">
      <c r="A9" s="40" t="s">
        <v>151</v>
      </c>
      <c r="B9" s="41" t="s">
        <v>119</v>
      </c>
      <c r="C9" s="26">
        <v>2</v>
      </c>
      <c r="D9" s="30"/>
      <c r="E9" s="26">
        <v>93</v>
      </c>
      <c r="F9" s="30">
        <f t="shared" si="0"/>
        <v>6975</v>
      </c>
      <c r="G9" s="30"/>
      <c r="H9" s="30">
        <f>H8</f>
        <v>202.25</v>
      </c>
      <c r="I9" s="30">
        <f t="shared" si="1"/>
        <v>1321.875</v>
      </c>
      <c r="J9" s="26"/>
    </row>
    <row r="10" spans="1:10" ht="15" customHeight="1" x14ac:dyDescent="0.25">
      <c r="A10" s="40" t="s">
        <v>70</v>
      </c>
      <c r="B10" s="41" t="s">
        <v>113</v>
      </c>
      <c r="C10" s="26">
        <v>2</v>
      </c>
      <c r="D10" s="30"/>
      <c r="E10" s="26">
        <v>122</v>
      </c>
      <c r="F10" s="30">
        <f t="shared" si="0"/>
        <v>9150</v>
      </c>
      <c r="G10" s="30"/>
      <c r="H10" s="30">
        <f>H9</f>
        <v>202.25</v>
      </c>
      <c r="I10" s="30">
        <f t="shared" si="1"/>
        <v>3496.875</v>
      </c>
      <c r="J10" s="26"/>
    </row>
    <row r="11" spans="1:10" ht="15" customHeight="1" x14ac:dyDescent="0.25">
      <c r="A11" s="40" t="s">
        <v>170</v>
      </c>
      <c r="B11" s="41" t="s">
        <v>131</v>
      </c>
      <c r="C11" s="26">
        <v>2</v>
      </c>
      <c r="D11" s="30"/>
      <c r="E11" s="26">
        <v>97</v>
      </c>
      <c r="F11" s="30">
        <f t="shared" si="0"/>
        <v>7275</v>
      </c>
      <c r="G11" s="30"/>
      <c r="H11" s="30">
        <f>H10</f>
        <v>202.25</v>
      </c>
      <c r="I11" s="30">
        <f t="shared" si="1"/>
        <v>1621.875</v>
      </c>
      <c r="J11" s="26"/>
    </row>
    <row r="12" spans="1:10" ht="15" customHeight="1" x14ac:dyDescent="0.25">
      <c r="A12" s="19" t="s">
        <v>249</v>
      </c>
      <c r="B12" s="14" t="s">
        <v>88</v>
      </c>
      <c r="C12" s="15">
        <v>3</v>
      </c>
      <c r="D12" s="16">
        <v>6000</v>
      </c>
      <c r="E12" s="15"/>
      <c r="F12" s="16">
        <f t="shared" si="0"/>
        <v>6000</v>
      </c>
      <c r="G12" s="16">
        <v>730</v>
      </c>
      <c r="H12" s="16">
        <f>G12/4</f>
        <v>182.5</v>
      </c>
      <c r="I12" s="16">
        <f t="shared" si="1"/>
        <v>327.125</v>
      </c>
      <c r="J12" s="15"/>
    </row>
    <row r="13" spans="1:10" ht="15" customHeight="1" x14ac:dyDescent="0.25">
      <c r="A13" s="40" t="s">
        <v>162</v>
      </c>
      <c r="B13" s="41" t="s">
        <v>121</v>
      </c>
      <c r="C13" s="26">
        <v>3</v>
      </c>
      <c r="D13" s="30"/>
      <c r="E13" s="26">
        <v>93</v>
      </c>
      <c r="F13" s="30">
        <f t="shared" si="0"/>
        <v>6975</v>
      </c>
      <c r="G13" s="30"/>
      <c r="H13" s="30">
        <f>H12</f>
        <v>182.5</v>
      </c>
      <c r="I13" s="30">
        <f t="shared" si="1"/>
        <v>1302.125</v>
      </c>
      <c r="J13" s="26"/>
    </row>
    <row r="14" spans="1:10" ht="15" customHeight="1" x14ac:dyDescent="0.25">
      <c r="A14" s="40" t="s">
        <v>32</v>
      </c>
      <c r="B14" s="41" t="s">
        <v>108</v>
      </c>
      <c r="C14" s="26">
        <v>3</v>
      </c>
      <c r="D14" s="30"/>
      <c r="E14" s="26">
        <v>97</v>
      </c>
      <c r="F14" s="30">
        <f t="shared" si="0"/>
        <v>7275</v>
      </c>
      <c r="G14" s="30"/>
      <c r="H14" s="30">
        <f>H13</f>
        <v>182.5</v>
      </c>
      <c r="I14" s="30">
        <f t="shared" si="1"/>
        <v>1602.125</v>
      </c>
      <c r="J14" s="26"/>
    </row>
    <row r="15" spans="1:10" ht="15" customHeight="1" x14ac:dyDescent="0.25">
      <c r="A15" s="40" t="s">
        <v>51</v>
      </c>
      <c r="B15" s="41" t="s">
        <v>132</v>
      </c>
      <c r="C15" s="26">
        <v>3</v>
      </c>
      <c r="D15" s="30"/>
      <c r="E15" s="26">
        <v>112</v>
      </c>
      <c r="F15" s="30">
        <f t="shared" si="0"/>
        <v>8400</v>
      </c>
      <c r="G15" s="30"/>
      <c r="H15" s="30">
        <f>H14</f>
        <v>182.5</v>
      </c>
      <c r="I15" s="30">
        <f t="shared" si="1"/>
        <v>2727.125</v>
      </c>
      <c r="J15" s="26"/>
    </row>
    <row r="16" spans="1:10" ht="15" customHeight="1" x14ac:dyDescent="0.25">
      <c r="A16" s="44" t="s">
        <v>253</v>
      </c>
      <c r="B16" s="14" t="s">
        <v>99</v>
      </c>
      <c r="C16" s="15">
        <v>4</v>
      </c>
      <c r="D16" s="16">
        <v>6000</v>
      </c>
      <c r="E16" s="15"/>
      <c r="F16" s="16">
        <f t="shared" si="0"/>
        <v>6000</v>
      </c>
      <c r="G16" s="16">
        <v>2285</v>
      </c>
      <c r="H16" s="16">
        <f>G16/4</f>
        <v>571.25</v>
      </c>
      <c r="I16" s="16">
        <f t="shared" si="1"/>
        <v>715.875</v>
      </c>
      <c r="J16" s="15"/>
    </row>
    <row r="17" spans="1:10" x14ac:dyDescent="0.25">
      <c r="A17" s="40" t="s">
        <v>257</v>
      </c>
      <c r="B17" s="41" t="s">
        <v>114</v>
      </c>
      <c r="C17" s="26">
        <v>4</v>
      </c>
      <c r="D17" s="30"/>
      <c r="E17" s="26">
        <v>26</v>
      </c>
      <c r="F17" s="30">
        <f t="shared" si="0"/>
        <v>1950</v>
      </c>
      <c r="G17" s="30"/>
      <c r="H17" s="30">
        <f>H16</f>
        <v>571.25</v>
      </c>
      <c r="I17" s="30">
        <f t="shared" si="1"/>
        <v>-3334.125</v>
      </c>
      <c r="J17" s="26"/>
    </row>
    <row r="18" spans="1:10" ht="15" customHeight="1" x14ac:dyDescent="0.25">
      <c r="A18" s="40" t="s">
        <v>250</v>
      </c>
      <c r="B18" s="41">
        <v>20822</v>
      </c>
      <c r="C18" s="26">
        <v>4</v>
      </c>
      <c r="D18" s="30"/>
      <c r="E18" s="26">
        <v>71</v>
      </c>
      <c r="F18" s="30">
        <f t="shared" si="0"/>
        <v>5325</v>
      </c>
      <c r="G18" s="30"/>
      <c r="H18" s="30">
        <f>H17</f>
        <v>571.25</v>
      </c>
      <c r="I18" s="30">
        <f t="shared" si="1"/>
        <v>40.875</v>
      </c>
      <c r="J18" s="26"/>
    </row>
    <row r="19" spans="1:10" ht="15" customHeight="1" x14ac:dyDescent="0.25">
      <c r="A19" s="26" t="s">
        <v>53</v>
      </c>
      <c r="B19" s="41" t="s">
        <v>95</v>
      </c>
      <c r="C19" s="26">
        <v>4</v>
      </c>
      <c r="D19" s="30"/>
      <c r="E19" s="26">
        <v>71</v>
      </c>
      <c r="F19" s="30">
        <f t="shared" si="0"/>
        <v>5325</v>
      </c>
      <c r="G19" s="30"/>
      <c r="H19" s="30">
        <f>H18</f>
        <v>571.25</v>
      </c>
      <c r="I19" s="30">
        <f t="shared" si="1"/>
        <v>40.875</v>
      </c>
      <c r="J19" s="26"/>
    </row>
    <row r="20" spans="1:10" ht="15" customHeight="1" x14ac:dyDescent="0.25">
      <c r="A20" s="19" t="s">
        <v>183</v>
      </c>
      <c r="B20" s="14" t="s">
        <v>102</v>
      </c>
      <c r="C20" s="15">
        <v>5</v>
      </c>
      <c r="D20" s="16">
        <v>6000</v>
      </c>
      <c r="E20" s="15"/>
      <c r="F20" s="16">
        <f t="shared" si="0"/>
        <v>6000</v>
      </c>
      <c r="G20" s="16">
        <v>2714</v>
      </c>
      <c r="H20" s="16">
        <f>G20/4</f>
        <v>678.5</v>
      </c>
      <c r="I20" s="16">
        <f t="shared" si="1"/>
        <v>823.125</v>
      </c>
      <c r="J20" s="15"/>
    </row>
    <row r="21" spans="1:10" ht="15" customHeight="1" x14ac:dyDescent="0.25">
      <c r="A21" s="40" t="s">
        <v>251</v>
      </c>
      <c r="B21" s="41" t="s">
        <v>128</v>
      </c>
      <c r="C21" s="26">
        <v>5</v>
      </c>
      <c r="D21" s="30"/>
      <c r="E21" s="26">
        <v>89</v>
      </c>
      <c r="F21" s="30">
        <f t="shared" si="0"/>
        <v>6675</v>
      </c>
      <c r="G21" s="30"/>
      <c r="H21" s="30">
        <f>H20</f>
        <v>678.5</v>
      </c>
      <c r="I21" s="30">
        <f t="shared" si="1"/>
        <v>1498.125</v>
      </c>
      <c r="J21" s="26"/>
    </row>
    <row r="22" spans="1:10" ht="15" customHeight="1" x14ac:dyDescent="0.25">
      <c r="A22" s="40" t="s">
        <v>163</v>
      </c>
      <c r="B22" s="41" t="s">
        <v>116</v>
      </c>
      <c r="C22" s="26">
        <v>5</v>
      </c>
      <c r="D22" s="30"/>
      <c r="E22" s="26">
        <v>15</v>
      </c>
      <c r="F22" s="30">
        <f t="shared" si="0"/>
        <v>1125</v>
      </c>
      <c r="G22" s="30"/>
      <c r="H22" s="30">
        <f>H21</f>
        <v>678.5</v>
      </c>
      <c r="I22" s="30">
        <f t="shared" si="1"/>
        <v>-4051.875</v>
      </c>
      <c r="J22" s="26"/>
    </row>
    <row r="23" spans="1:10" ht="15" customHeight="1" x14ac:dyDescent="0.25">
      <c r="A23" s="40" t="s">
        <v>191</v>
      </c>
      <c r="B23" s="41" t="s">
        <v>112</v>
      </c>
      <c r="C23" s="26">
        <v>5</v>
      </c>
      <c r="D23" s="30"/>
      <c r="E23" s="26">
        <v>62</v>
      </c>
      <c r="F23" s="30">
        <f t="shared" si="0"/>
        <v>4650</v>
      </c>
      <c r="G23" s="30"/>
      <c r="H23" s="30">
        <f>H22</f>
        <v>678.5</v>
      </c>
      <c r="I23" s="30">
        <f t="shared" si="1"/>
        <v>-526.875</v>
      </c>
      <c r="J23" s="26"/>
    </row>
    <row r="24" spans="1:10" ht="15" customHeight="1" x14ac:dyDescent="0.25">
      <c r="A24" s="19" t="s">
        <v>155</v>
      </c>
      <c r="B24" s="14" t="s">
        <v>121</v>
      </c>
      <c r="C24" s="15">
        <v>6</v>
      </c>
      <c r="D24" s="16">
        <v>6000</v>
      </c>
      <c r="E24" s="15"/>
      <c r="F24" s="16">
        <f t="shared" si="0"/>
        <v>6000</v>
      </c>
      <c r="G24" s="16">
        <v>1091</v>
      </c>
      <c r="H24" s="16">
        <f>G24/4</f>
        <v>272.75</v>
      </c>
      <c r="I24" s="16">
        <f t="shared" si="1"/>
        <v>417.375</v>
      </c>
      <c r="J24" s="15"/>
    </row>
    <row r="25" spans="1:10" ht="15" customHeight="1" x14ac:dyDescent="0.25">
      <c r="A25" s="40" t="s">
        <v>188</v>
      </c>
      <c r="B25" s="41" t="s">
        <v>104</v>
      </c>
      <c r="C25" s="26">
        <v>6</v>
      </c>
      <c r="D25" s="30"/>
      <c r="E25" s="26">
        <v>28</v>
      </c>
      <c r="F25" s="30">
        <f t="shared" si="0"/>
        <v>2100</v>
      </c>
      <c r="G25" s="30"/>
      <c r="H25" s="30">
        <f>H24</f>
        <v>272.75</v>
      </c>
      <c r="I25" s="30">
        <f t="shared" si="1"/>
        <v>-3482.625</v>
      </c>
      <c r="J25" s="26"/>
    </row>
    <row r="26" spans="1:10" ht="15" customHeight="1" x14ac:dyDescent="0.25">
      <c r="A26" s="40" t="s">
        <v>172</v>
      </c>
      <c r="B26" s="41" t="s">
        <v>212</v>
      </c>
      <c r="C26" s="26">
        <v>6</v>
      </c>
      <c r="D26" s="30"/>
      <c r="E26" s="26">
        <v>56</v>
      </c>
      <c r="F26" s="30">
        <f t="shared" si="0"/>
        <v>4200</v>
      </c>
      <c r="G26" s="30"/>
      <c r="H26" s="30">
        <f>H25</f>
        <v>272.75</v>
      </c>
      <c r="I26" s="30">
        <f t="shared" si="1"/>
        <v>-1382.625</v>
      </c>
      <c r="J26" s="26"/>
    </row>
    <row r="27" spans="1:10" ht="15" customHeight="1" x14ac:dyDescent="0.25">
      <c r="A27" s="40" t="s">
        <v>255</v>
      </c>
      <c r="B27" s="41" t="s">
        <v>122</v>
      </c>
      <c r="C27" s="26">
        <v>6</v>
      </c>
      <c r="D27" s="30"/>
      <c r="E27" s="26">
        <v>12</v>
      </c>
      <c r="F27" s="30">
        <f t="shared" si="0"/>
        <v>900</v>
      </c>
      <c r="G27" s="30"/>
      <c r="H27" s="30">
        <f>H26</f>
        <v>272.75</v>
      </c>
      <c r="I27" s="30">
        <f t="shared" si="1"/>
        <v>-4682.625</v>
      </c>
      <c r="J27" s="26"/>
    </row>
    <row r="28" spans="1:10" ht="15" customHeight="1" x14ac:dyDescent="0.25">
      <c r="A28" s="19" t="s">
        <v>254</v>
      </c>
      <c r="B28" s="14" t="s">
        <v>109</v>
      </c>
      <c r="C28" s="15">
        <v>7</v>
      </c>
      <c r="D28" s="16">
        <v>6000</v>
      </c>
      <c r="E28" s="15"/>
      <c r="F28" s="16">
        <f t="shared" si="0"/>
        <v>6000</v>
      </c>
      <c r="G28" s="16">
        <v>4218</v>
      </c>
      <c r="H28" s="16">
        <f>G28/4</f>
        <v>1054.5</v>
      </c>
      <c r="I28" s="16">
        <f t="shared" si="1"/>
        <v>1199.125</v>
      </c>
      <c r="J28" s="15"/>
    </row>
    <row r="29" spans="1:10" ht="15" customHeight="1" x14ac:dyDescent="0.25">
      <c r="A29" s="40" t="s">
        <v>245</v>
      </c>
      <c r="B29" s="41" t="s">
        <v>116</v>
      </c>
      <c r="C29" s="26">
        <v>7</v>
      </c>
      <c r="D29" s="30"/>
      <c r="E29" s="26">
        <v>23</v>
      </c>
      <c r="F29" s="30">
        <f t="shared" si="0"/>
        <v>1725</v>
      </c>
      <c r="G29" s="30"/>
      <c r="H29" s="30">
        <f>H28</f>
        <v>1054.5</v>
      </c>
      <c r="I29" s="30">
        <f t="shared" si="1"/>
        <v>-3075.875</v>
      </c>
      <c r="J29" s="26"/>
    </row>
    <row r="30" spans="1:10" ht="15" customHeight="1" x14ac:dyDescent="0.25">
      <c r="A30" s="40" t="s">
        <v>66</v>
      </c>
      <c r="B30" s="41" t="s">
        <v>103</v>
      </c>
      <c r="C30" s="26">
        <v>7</v>
      </c>
      <c r="D30" s="30"/>
      <c r="E30" s="26">
        <v>23</v>
      </c>
      <c r="F30" s="30">
        <f t="shared" si="0"/>
        <v>1725</v>
      </c>
      <c r="G30" s="30"/>
      <c r="H30" s="30">
        <f>H29</f>
        <v>1054.5</v>
      </c>
      <c r="I30" s="30">
        <f t="shared" si="1"/>
        <v>-3075.875</v>
      </c>
      <c r="J30" s="26"/>
    </row>
    <row r="31" spans="1:10" ht="15" customHeight="1" x14ac:dyDescent="0.25">
      <c r="A31" s="40" t="s">
        <v>185</v>
      </c>
      <c r="B31" s="41" t="s">
        <v>101</v>
      </c>
      <c r="C31" s="26">
        <v>7</v>
      </c>
      <c r="D31" s="30"/>
      <c r="E31" s="26">
        <v>31</v>
      </c>
      <c r="F31" s="30">
        <f t="shared" si="0"/>
        <v>2325</v>
      </c>
      <c r="G31" s="30"/>
      <c r="H31" s="30">
        <f>H30</f>
        <v>1054.5</v>
      </c>
      <c r="I31" s="30">
        <f t="shared" si="1"/>
        <v>-2475.875</v>
      </c>
      <c r="J31" s="26"/>
    </row>
    <row r="32" spans="1:10" ht="15" customHeight="1" x14ac:dyDescent="0.25">
      <c r="A32" s="44" t="s">
        <v>38</v>
      </c>
      <c r="B32" s="14" t="s">
        <v>107</v>
      </c>
      <c r="C32" s="15">
        <v>8</v>
      </c>
      <c r="D32" s="16">
        <v>6000</v>
      </c>
      <c r="E32" s="15"/>
      <c r="F32" s="16">
        <f t="shared" si="0"/>
        <v>6000</v>
      </c>
      <c r="G32" s="16">
        <v>3422</v>
      </c>
      <c r="H32" s="16">
        <f>G32/4</f>
        <v>855.5</v>
      </c>
      <c r="I32" s="16">
        <f t="shared" si="1"/>
        <v>1000.125</v>
      </c>
      <c r="J32" s="15"/>
    </row>
    <row r="33" spans="1:10" ht="15" customHeight="1" x14ac:dyDescent="0.25">
      <c r="A33" s="42" t="s">
        <v>157</v>
      </c>
      <c r="B33" s="41" t="s">
        <v>116</v>
      </c>
      <c r="C33" s="26">
        <v>8</v>
      </c>
      <c r="D33" s="30"/>
      <c r="E33" s="26">
        <v>51</v>
      </c>
      <c r="F33" s="30">
        <f t="shared" si="0"/>
        <v>3825</v>
      </c>
      <c r="G33" s="30"/>
      <c r="H33" s="30">
        <f>H32</f>
        <v>855.5</v>
      </c>
      <c r="I33" s="30">
        <f t="shared" si="1"/>
        <v>-1174.875</v>
      </c>
      <c r="J33" s="26"/>
    </row>
    <row r="34" spans="1:10" ht="15" customHeight="1" x14ac:dyDescent="0.25">
      <c r="A34" s="40" t="s">
        <v>168</v>
      </c>
      <c r="B34" s="41" t="s">
        <v>213</v>
      </c>
      <c r="C34" s="26">
        <v>8</v>
      </c>
      <c r="D34" s="30"/>
      <c r="E34" s="26">
        <v>60</v>
      </c>
      <c r="F34" s="30">
        <f t="shared" si="0"/>
        <v>4500</v>
      </c>
      <c r="G34" s="30"/>
      <c r="H34" s="30">
        <f>H33</f>
        <v>855.5</v>
      </c>
      <c r="I34" s="30">
        <f t="shared" si="1"/>
        <v>-499.875</v>
      </c>
      <c r="J34" s="26"/>
    </row>
    <row r="35" spans="1:10" ht="15" customHeight="1" x14ac:dyDescent="0.25">
      <c r="A35" s="40" t="s">
        <v>14</v>
      </c>
      <c r="B35" s="41" t="s">
        <v>195</v>
      </c>
      <c r="C35" s="26">
        <v>8</v>
      </c>
      <c r="D35" s="30"/>
      <c r="E35" s="26">
        <v>131</v>
      </c>
      <c r="F35" s="30">
        <f t="shared" si="0"/>
        <v>9825</v>
      </c>
      <c r="G35" s="30"/>
      <c r="H35" s="30">
        <f>H34</f>
        <v>855.5</v>
      </c>
      <c r="I35" s="30">
        <f t="shared" si="1"/>
        <v>4825.125</v>
      </c>
      <c r="J35" s="26"/>
    </row>
    <row r="36" spans="1:10" ht="15" customHeight="1" x14ac:dyDescent="0.25">
      <c r="A36" s="5"/>
      <c r="B36" s="5"/>
      <c r="C36" s="5"/>
      <c r="D36" s="6"/>
      <c r="E36" s="5"/>
      <c r="F36" s="6">
        <f>SUM(F4:F35)</f>
        <v>168150</v>
      </c>
      <c r="G36" s="6"/>
      <c r="H36" s="6">
        <f>SUM(H4:H35)</f>
        <v>19222</v>
      </c>
      <c r="I36" s="6">
        <f>F36+H36</f>
        <v>187372</v>
      </c>
      <c r="J36" s="6"/>
    </row>
    <row r="37" spans="1:10" ht="15" customHeight="1" x14ac:dyDescent="0.25">
      <c r="A37" s="5"/>
      <c r="B37" s="5"/>
      <c r="C37" s="5"/>
      <c r="D37" s="6"/>
      <c r="E37" s="5"/>
      <c r="F37" s="6"/>
      <c r="G37" s="6"/>
      <c r="H37" s="8" t="s">
        <v>54</v>
      </c>
      <c r="I37" s="6">
        <f>I36/(COUNTIF(A4:A35,"*"))</f>
        <v>5855.375</v>
      </c>
      <c r="J37" s="5"/>
    </row>
  </sheetData>
  <autoFilter ref="A3:J35" xr:uid="{6F474B58-787A-4D45-B02F-A5A27401A210}">
    <sortState xmlns:xlrd2="http://schemas.microsoft.com/office/spreadsheetml/2017/richdata2" ref="A4:J37">
      <sortCondition ref="C3:C35"/>
    </sortState>
  </autoFilter>
  <conditionalFormatting sqref="I28:I31 I4:I21 I26 I23:I24">
    <cfRule type="cellIs" dxfId="12" priority="101" operator="lessThan">
      <formula>0</formula>
    </cfRule>
  </conditionalFormatting>
  <conditionalFormatting sqref="I25">
    <cfRule type="cellIs" dxfId="11" priority="92" operator="lessThan">
      <formula>0</formula>
    </cfRule>
  </conditionalFormatting>
  <conditionalFormatting sqref="I27">
    <cfRule type="cellIs" dxfId="10" priority="91" operator="lessThan">
      <formula>0</formula>
    </cfRule>
  </conditionalFormatting>
  <conditionalFormatting sqref="I32">
    <cfRule type="cellIs" dxfId="9" priority="88" operator="lessThan">
      <formula>0</formula>
    </cfRule>
  </conditionalFormatting>
  <conditionalFormatting sqref="I34">
    <cfRule type="cellIs" dxfId="8" priority="86" operator="lessThan">
      <formula>0</formula>
    </cfRule>
  </conditionalFormatting>
  <conditionalFormatting sqref="I22">
    <cfRule type="cellIs" dxfId="7" priority="19" operator="lessThan">
      <formula>0</formula>
    </cfRule>
  </conditionalFormatting>
  <conditionalFormatting sqref="I33">
    <cfRule type="cellIs" dxfId="6" priority="18" operator="lessThan">
      <formula>0</formula>
    </cfRule>
  </conditionalFormatting>
  <conditionalFormatting sqref="I35">
    <cfRule type="cellIs" dxfId="5" priority="17" operator="lessThan">
      <formula>0</formula>
    </cfRule>
  </conditionalFormatting>
  <pageMargins left="0.7" right="0.7" top="0.75" bottom="0.75" header="0.3" footer="0.3"/>
  <pageSetup paperSize="9" scale="88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3CE5-5369-6E44-A858-22D7BB840FA9}">
  <dimension ref="A1:J25"/>
  <sheetViews>
    <sheetView zoomScaleNormal="100" workbookViewId="0">
      <selection activeCell="J25" sqref="F24:J25"/>
    </sheetView>
  </sheetViews>
  <sheetFormatPr defaultColWidth="8.85546875" defaultRowHeight="15" customHeight="1" x14ac:dyDescent="0.25"/>
  <cols>
    <col min="1" max="1" width="21.7109375" style="2" customWidth="1"/>
    <col min="2" max="2" width="14.7109375" style="2" bestFit="1" customWidth="1"/>
    <col min="3" max="3" width="8.85546875" style="2" bestFit="1" customWidth="1"/>
    <col min="4" max="4" width="10" style="3" bestFit="1" customWidth="1"/>
    <col min="5" max="5" width="11.140625" style="2" customWidth="1"/>
    <col min="6" max="6" width="10.7109375" style="3" bestFit="1" customWidth="1"/>
    <col min="7" max="7" width="11.28515625" style="3" customWidth="1"/>
    <col min="8" max="8" width="13" style="3" customWidth="1"/>
    <col min="9" max="9" width="10.7109375" style="3" bestFit="1" customWidth="1"/>
    <col min="10" max="10" width="35.140625" style="2" bestFit="1" customWidth="1"/>
    <col min="11" max="16384" width="8.85546875" style="2"/>
  </cols>
  <sheetData>
    <row r="1" spans="1:10" ht="31.5" x14ac:dyDescent="0.25">
      <c r="A1" s="31" t="s">
        <v>292</v>
      </c>
      <c r="B1" s="32"/>
      <c r="C1" s="32"/>
      <c r="D1" s="33"/>
      <c r="E1" s="32"/>
      <c r="F1" s="33"/>
      <c r="G1" s="33"/>
      <c r="H1" s="33"/>
      <c r="I1" s="33"/>
      <c r="J1" s="34"/>
    </row>
    <row r="2" spans="1:10" ht="15" customHeight="1" x14ac:dyDescent="0.25">
      <c r="A2" s="37"/>
      <c r="B2" s="37"/>
      <c r="C2" s="37" t="s">
        <v>0</v>
      </c>
      <c r="D2" s="38" t="s">
        <v>1</v>
      </c>
      <c r="E2" s="37" t="s">
        <v>2</v>
      </c>
      <c r="F2" s="38"/>
      <c r="G2" s="38" t="s">
        <v>3</v>
      </c>
      <c r="H2" s="38"/>
      <c r="I2" s="38" t="s">
        <v>4</v>
      </c>
      <c r="J2" s="37"/>
    </row>
    <row r="3" spans="1:10" ht="15" customHeight="1" x14ac:dyDescent="0.25">
      <c r="A3" s="37" t="s">
        <v>5</v>
      </c>
      <c r="B3" s="37" t="s">
        <v>6</v>
      </c>
      <c r="C3" s="37" t="s">
        <v>290</v>
      </c>
      <c r="D3" s="38" t="s">
        <v>7</v>
      </c>
      <c r="E3" s="37" t="s">
        <v>8</v>
      </c>
      <c r="F3" s="38" t="s">
        <v>9</v>
      </c>
      <c r="G3" s="38" t="s">
        <v>10</v>
      </c>
      <c r="H3" s="38" t="s">
        <v>11</v>
      </c>
      <c r="I3" s="38" t="s">
        <v>12</v>
      </c>
      <c r="J3" s="37" t="s">
        <v>13</v>
      </c>
    </row>
    <row r="4" spans="1:10" ht="15" customHeight="1" x14ac:dyDescent="0.25">
      <c r="A4" s="15" t="s">
        <v>142</v>
      </c>
      <c r="B4" s="14" t="s">
        <v>81</v>
      </c>
      <c r="C4" s="15">
        <v>1</v>
      </c>
      <c r="D4" s="16">
        <v>10000</v>
      </c>
      <c r="E4" s="15"/>
      <c r="F4" s="16">
        <f t="shared" ref="F4:F23" si="0">(E4*75)+D4</f>
        <v>10000</v>
      </c>
      <c r="G4" s="16">
        <v>5784</v>
      </c>
      <c r="H4" s="16">
        <f>G4/5</f>
        <v>1156.8</v>
      </c>
      <c r="I4" s="16">
        <f t="shared" ref="I4:I23" si="1">F4+H4-$I$25</f>
        <v>4506.6999999999989</v>
      </c>
      <c r="J4" s="15"/>
    </row>
    <row r="5" spans="1:10" ht="15" customHeight="1" x14ac:dyDescent="0.25">
      <c r="A5" s="40" t="s">
        <v>163</v>
      </c>
      <c r="B5" s="45">
        <v>11297</v>
      </c>
      <c r="C5" s="26">
        <v>1</v>
      </c>
      <c r="D5" s="30"/>
      <c r="E5" s="26">
        <v>80</v>
      </c>
      <c r="F5" s="30">
        <f t="shared" si="0"/>
        <v>6000</v>
      </c>
      <c r="G5" s="30"/>
      <c r="H5" s="30">
        <f>H4</f>
        <v>1156.8</v>
      </c>
      <c r="I5" s="30">
        <f t="shared" si="1"/>
        <v>506.69999999999982</v>
      </c>
      <c r="J5" s="26"/>
    </row>
    <row r="6" spans="1:10" ht="15" customHeight="1" x14ac:dyDescent="0.25">
      <c r="A6" s="26" t="s">
        <v>260</v>
      </c>
      <c r="B6" s="41" t="s">
        <v>82</v>
      </c>
      <c r="C6" s="26">
        <v>1</v>
      </c>
      <c r="D6" s="30"/>
      <c r="E6" s="26">
        <v>19</v>
      </c>
      <c r="F6" s="30">
        <f t="shared" si="0"/>
        <v>1425</v>
      </c>
      <c r="G6" s="30"/>
      <c r="H6" s="30">
        <f>H5</f>
        <v>1156.8</v>
      </c>
      <c r="I6" s="30">
        <f t="shared" si="1"/>
        <v>-4068.3</v>
      </c>
      <c r="J6" s="26"/>
    </row>
    <row r="7" spans="1:10" ht="15" customHeight="1" x14ac:dyDescent="0.25">
      <c r="A7" s="26" t="s">
        <v>14</v>
      </c>
      <c r="B7" s="41" t="s">
        <v>195</v>
      </c>
      <c r="C7" s="26">
        <v>1</v>
      </c>
      <c r="D7" s="30"/>
      <c r="E7" s="26">
        <v>25</v>
      </c>
      <c r="F7" s="30">
        <f t="shared" si="0"/>
        <v>1875</v>
      </c>
      <c r="G7" s="30"/>
      <c r="H7" s="30">
        <f>H6</f>
        <v>1156.8</v>
      </c>
      <c r="I7" s="30">
        <f t="shared" si="1"/>
        <v>-3618.3</v>
      </c>
      <c r="J7" s="26"/>
    </row>
    <row r="8" spans="1:10" ht="15" customHeight="1" x14ac:dyDescent="0.25">
      <c r="A8" s="26" t="s">
        <v>161</v>
      </c>
      <c r="B8" s="41" t="s">
        <v>111</v>
      </c>
      <c r="C8" s="26">
        <v>1</v>
      </c>
      <c r="D8" s="30"/>
      <c r="E8" s="26">
        <v>112</v>
      </c>
      <c r="F8" s="30">
        <f t="shared" si="0"/>
        <v>8400</v>
      </c>
      <c r="G8" s="30"/>
      <c r="H8" s="30">
        <f>H7</f>
        <v>1156.8</v>
      </c>
      <c r="I8" s="30">
        <f t="shared" si="1"/>
        <v>2906.6999999999989</v>
      </c>
      <c r="J8" s="26"/>
    </row>
    <row r="9" spans="1:10" ht="15" customHeight="1" x14ac:dyDescent="0.25">
      <c r="A9" s="15" t="s">
        <v>41</v>
      </c>
      <c r="B9" s="14">
        <v>28899</v>
      </c>
      <c r="C9" s="15">
        <v>2</v>
      </c>
      <c r="D9" s="16">
        <v>10000</v>
      </c>
      <c r="E9" s="15"/>
      <c r="F9" s="16">
        <f t="shared" si="0"/>
        <v>10000</v>
      </c>
      <c r="G9" s="16">
        <v>1591</v>
      </c>
      <c r="H9" s="16">
        <f>G9/5</f>
        <v>318.2</v>
      </c>
      <c r="I9" s="16">
        <f t="shared" si="1"/>
        <v>3668.1000000000004</v>
      </c>
      <c r="J9" s="15"/>
    </row>
    <row r="10" spans="1:10" ht="15" customHeight="1" x14ac:dyDescent="0.25">
      <c r="A10" s="26" t="s">
        <v>62</v>
      </c>
      <c r="B10" s="41" t="s">
        <v>94</v>
      </c>
      <c r="C10" s="26">
        <v>2</v>
      </c>
      <c r="D10" s="30"/>
      <c r="E10" s="26">
        <v>3</v>
      </c>
      <c r="F10" s="30">
        <f t="shared" si="0"/>
        <v>225</v>
      </c>
      <c r="G10" s="30"/>
      <c r="H10" s="30">
        <f>H9</f>
        <v>318.2</v>
      </c>
      <c r="I10" s="30">
        <f t="shared" si="1"/>
        <v>-6106.9000000000005</v>
      </c>
      <c r="J10" s="26"/>
    </row>
    <row r="11" spans="1:10" ht="15" customHeight="1" x14ac:dyDescent="0.25">
      <c r="A11" s="26" t="s">
        <v>162</v>
      </c>
      <c r="B11" s="41" t="s">
        <v>121</v>
      </c>
      <c r="C11" s="26">
        <v>2</v>
      </c>
      <c r="D11" s="30"/>
      <c r="E11" s="26">
        <v>88</v>
      </c>
      <c r="F11" s="30">
        <f t="shared" si="0"/>
        <v>6600</v>
      </c>
      <c r="G11" s="30"/>
      <c r="H11" s="30">
        <f>H10</f>
        <v>318.2</v>
      </c>
      <c r="I11" s="30">
        <f t="shared" si="1"/>
        <v>268.09999999999945</v>
      </c>
      <c r="J11" s="26"/>
    </row>
    <row r="12" spans="1:10" ht="15" customHeight="1" x14ac:dyDescent="0.25">
      <c r="A12" s="26" t="s">
        <v>70</v>
      </c>
      <c r="B12" s="41" t="s">
        <v>113</v>
      </c>
      <c r="C12" s="26">
        <v>2</v>
      </c>
      <c r="D12" s="30"/>
      <c r="E12" s="26">
        <v>117</v>
      </c>
      <c r="F12" s="30">
        <f t="shared" si="0"/>
        <v>8775</v>
      </c>
      <c r="G12" s="30"/>
      <c r="H12" s="30">
        <f>H11</f>
        <v>318.2</v>
      </c>
      <c r="I12" s="30">
        <f t="shared" si="1"/>
        <v>2443.1000000000004</v>
      </c>
      <c r="J12" s="26"/>
    </row>
    <row r="13" spans="1:10" ht="15" customHeight="1" x14ac:dyDescent="0.25">
      <c r="A13" s="26" t="s">
        <v>154</v>
      </c>
      <c r="B13" s="41" t="s">
        <v>111</v>
      </c>
      <c r="C13" s="26">
        <v>2</v>
      </c>
      <c r="D13" s="30"/>
      <c r="E13" s="26">
        <v>118</v>
      </c>
      <c r="F13" s="30">
        <f t="shared" si="0"/>
        <v>8850</v>
      </c>
      <c r="G13" s="30"/>
      <c r="H13" s="30">
        <f>H12</f>
        <v>318.2</v>
      </c>
      <c r="I13" s="30">
        <f t="shared" si="1"/>
        <v>2518.1000000000004</v>
      </c>
      <c r="J13" s="26"/>
    </row>
    <row r="14" spans="1:10" ht="15" customHeight="1" x14ac:dyDescent="0.25">
      <c r="A14" s="19" t="s">
        <v>40</v>
      </c>
      <c r="B14" s="14" t="s">
        <v>102</v>
      </c>
      <c r="C14" s="15">
        <v>3</v>
      </c>
      <c r="D14" s="16">
        <v>10000</v>
      </c>
      <c r="E14" s="15"/>
      <c r="F14" s="16">
        <f t="shared" si="0"/>
        <v>10000</v>
      </c>
      <c r="G14" s="16">
        <v>4645</v>
      </c>
      <c r="H14" s="16">
        <f>G14/5</f>
        <v>929</v>
      </c>
      <c r="I14" s="16">
        <f t="shared" si="1"/>
        <v>4278.8999999999996</v>
      </c>
      <c r="J14" s="15"/>
    </row>
    <row r="15" spans="1:10" ht="15" customHeight="1" x14ac:dyDescent="0.25">
      <c r="A15" s="26" t="s">
        <v>74</v>
      </c>
      <c r="B15" s="41" t="s">
        <v>127</v>
      </c>
      <c r="C15" s="26">
        <v>3</v>
      </c>
      <c r="D15" s="30"/>
      <c r="E15" s="26">
        <v>58</v>
      </c>
      <c r="F15" s="30">
        <f t="shared" si="0"/>
        <v>4350</v>
      </c>
      <c r="G15" s="30"/>
      <c r="H15" s="30">
        <f>H14</f>
        <v>929</v>
      </c>
      <c r="I15" s="30">
        <f t="shared" si="1"/>
        <v>-1371.1000000000004</v>
      </c>
      <c r="J15" s="26"/>
    </row>
    <row r="16" spans="1:10" ht="15" customHeight="1" x14ac:dyDescent="0.25">
      <c r="A16" s="40" t="s">
        <v>51</v>
      </c>
      <c r="B16" s="41" t="s">
        <v>132</v>
      </c>
      <c r="C16" s="26">
        <v>3</v>
      </c>
      <c r="D16" s="30"/>
      <c r="E16" s="26">
        <v>52</v>
      </c>
      <c r="F16" s="30">
        <f t="shared" si="0"/>
        <v>3900</v>
      </c>
      <c r="G16" s="30"/>
      <c r="H16" s="30">
        <f>H15</f>
        <v>929</v>
      </c>
      <c r="I16" s="30">
        <f t="shared" si="1"/>
        <v>-1821.1000000000004</v>
      </c>
      <c r="J16" s="26"/>
    </row>
    <row r="17" spans="1:10" ht="15" customHeight="1" x14ac:dyDescent="0.25">
      <c r="A17" s="40" t="s">
        <v>171</v>
      </c>
      <c r="B17" s="45">
        <v>3344</v>
      </c>
      <c r="C17" s="26">
        <v>3</v>
      </c>
      <c r="D17" s="30"/>
      <c r="E17" s="26">
        <v>9</v>
      </c>
      <c r="F17" s="30">
        <f t="shared" si="0"/>
        <v>675</v>
      </c>
      <c r="G17" s="30"/>
      <c r="H17" s="30">
        <f>H16</f>
        <v>929</v>
      </c>
      <c r="I17" s="30">
        <f t="shared" si="1"/>
        <v>-5046.1000000000004</v>
      </c>
      <c r="J17" s="26"/>
    </row>
    <row r="18" spans="1:10" ht="15" customHeight="1" x14ac:dyDescent="0.25">
      <c r="A18" s="26" t="s">
        <v>65</v>
      </c>
      <c r="B18" s="41" t="s">
        <v>100</v>
      </c>
      <c r="C18" s="26">
        <v>3</v>
      </c>
      <c r="D18" s="30"/>
      <c r="E18" s="26">
        <v>87</v>
      </c>
      <c r="F18" s="30">
        <f t="shared" si="0"/>
        <v>6525</v>
      </c>
      <c r="G18" s="30"/>
      <c r="H18" s="30">
        <f>H17</f>
        <v>929</v>
      </c>
      <c r="I18" s="30">
        <f t="shared" si="1"/>
        <v>803.89999999999964</v>
      </c>
      <c r="J18" s="26"/>
    </row>
    <row r="19" spans="1:10" ht="15" customHeight="1" x14ac:dyDescent="0.25">
      <c r="A19" s="15" t="s">
        <v>258</v>
      </c>
      <c r="B19" s="14" t="s">
        <v>205</v>
      </c>
      <c r="C19" s="15">
        <v>4</v>
      </c>
      <c r="D19" s="16">
        <v>10000</v>
      </c>
      <c r="E19" s="15"/>
      <c r="F19" s="16">
        <f t="shared" si="0"/>
        <v>10000</v>
      </c>
      <c r="G19" s="16">
        <v>5307</v>
      </c>
      <c r="H19" s="16">
        <f>G19/5</f>
        <v>1061.4000000000001</v>
      </c>
      <c r="I19" s="16">
        <f t="shared" si="1"/>
        <v>4411.2999999999993</v>
      </c>
      <c r="J19" s="15"/>
    </row>
    <row r="20" spans="1:10" ht="15" customHeight="1" x14ac:dyDescent="0.25">
      <c r="A20" s="40" t="s">
        <v>38</v>
      </c>
      <c r="B20" s="41" t="s">
        <v>107</v>
      </c>
      <c r="C20" s="26">
        <v>4</v>
      </c>
      <c r="D20" s="30"/>
      <c r="E20" s="26">
        <v>19</v>
      </c>
      <c r="F20" s="30">
        <f t="shared" si="0"/>
        <v>1425</v>
      </c>
      <c r="G20" s="30"/>
      <c r="H20" s="30">
        <f>H19</f>
        <v>1061.4000000000001</v>
      </c>
      <c r="I20" s="30">
        <f t="shared" si="1"/>
        <v>-4163.7000000000007</v>
      </c>
      <c r="J20" s="26"/>
    </row>
    <row r="21" spans="1:10" ht="15" customHeight="1" x14ac:dyDescent="0.25">
      <c r="A21" s="26" t="s">
        <v>147</v>
      </c>
      <c r="B21" s="41" t="s">
        <v>201</v>
      </c>
      <c r="C21" s="26">
        <v>4</v>
      </c>
      <c r="D21" s="30"/>
      <c r="E21" s="26">
        <v>63</v>
      </c>
      <c r="F21" s="30">
        <f t="shared" si="0"/>
        <v>4725</v>
      </c>
      <c r="G21" s="30"/>
      <c r="H21" s="30">
        <f>H20</f>
        <v>1061.4000000000001</v>
      </c>
      <c r="I21" s="30">
        <f t="shared" si="1"/>
        <v>-863.70000000000073</v>
      </c>
      <c r="J21" s="26"/>
    </row>
    <row r="22" spans="1:10" ht="15" customHeight="1" x14ac:dyDescent="0.25">
      <c r="A22" s="26" t="s">
        <v>146</v>
      </c>
      <c r="B22" s="41" t="s">
        <v>84</v>
      </c>
      <c r="C22" s="26">
        <v>4</v>
      </c>
      <c r="D22" s="30"/>
      <c r="E22" s="26">
        <v>106</v>
      </c>
      <c r="F22" s="30">
        <f t="shared" si="0"/>
        <v>7950</v>
      </c>
      <c r="G22" s="30"/>
      <c r="H22" s="30">
        <f>H21</f>
        <v>1061.4000000000001</v>
      </c>
      <c r="I22" s="30">
        <f t="shared" si="1"/>
        <v>2361.2999999999993</v>
      </c>
      <c r="J22" s="26"/>
    </row>
    <row r="23" spans="1:10" ht="15" customHeight="1" x14ac:dyDescent="0.25">
      <c r="A23" s="40" t="s">
        <v>170</v>
      </c>
      <c r="B23" s="41" t="s">
        <v>131</v>
      </c>
      <c r="C23" s="26">
        <v>4</v>
      </c>
      <c r="D23" s="30"/>
      <c r="E23" s="26">
        <v>53</v>
      </c>
      <c r="F23" s="30">
        <f t="shared" si="0"/>
        <v>3975</v>
      </c>
      <c r="G23" s="30"/>
      <c r="H23" s="30">
        <f>H22</f>
        <v>1061.4000000000001</v>
      </c>
      <c r="I23" s="30">
        <f t="shared" si="1"/>
        <v>-1613.7000000000007</v>
      </c>
      <c r="J23" s="26"/>
    </row>
    <row r="24" spans="1:10" ht="15" customHeight="1" x14ac:dyDescent="0.25">
      <c r="A24" s="35"/>
      <c r="B24" s="35"/>
      <c r="C24" s="35"/>
      <c r="D24" s="36"/>
      <c r="E24" s="35"/>
      <c r="F24" s="6">
        <f>SUM(F4:F23)</f>
        <v>115675</v>
      </c>
      <c r="G24" s="6"/>
      <c r="H24" s="6">
        <f>SUM(H4:H23)</f>
        <v>17327</v>
      </c>
      <c r="I24" s="6">
        <f>F24+H24</f>
        <v>133002</v>
      </c>
      <c r="J24" s="6"/>
    </row>
    <row r="25" spans="1:10" ht="15" customHeight="1" x14ac:dyDescent="0.25">
      <c r="A25" s="35"/>
      <c r="B25" s="35"/>
      <c r="C25" s="35"/>
      <c r="D25" s="36"/>
      <c r="E25" s="35"/>
      <c r="F25" s="6"/>
      <c r="G25" s="6"/>
      <c r="H25" s="8" t="s">
        <v>54</v>
      </c>
      <c r="I25" s="6">
        <f>I24/(COUNTIF(A4:A23,"*"))</f>
        <v>6650.1</v>
      </c>
      <c r="J25" s="5"/>
    </row>
  </sheetData>
  <autoFilter ref="A3:J23" xr:uid="{6F474B58-787A-4D45-B02F-A5A27401A210}">
    <sortState xmlns:xlrd2="http://schemas.microsoft.com/office/spreadsheetml/2017/richdata2" ref="A4:J25">
      <sortCondition ref="C3:C23"/>
    </sortState>
  </autoFilter>
  <conditionalFormatting sqref="I4:I21">
    <cfRule type="cellIs" dxfId="4" priority="123" operator="lessThan">
      <formula>0</formula>
    </cfRule>
  </conditionalFormatting>
  <conditionalFormatting sqref="I23">
    <cfRule type="cellIs" dxfId="3" priority="105" operator="lessThan">
      <formula>0</formula>
    </cfRule>
  </conditionalFormatting>
  <conditionalFormatting sqref="I22">
    <cfRule type="cellIs" dxfId="2" priority="104" operator="lessThan">
      <formula>0</formula>
    </cfRule>
  </conditionalFormatting>
  <pageMargins left="0.7" right="0.7" top="0.75" bottom="0.75" header="0.3" footer="0.3"/>
  <pageSetup paperSize="9" scale="88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A943B-7E61-43E6-9D21-3034A7C415AE}">
  <dimension ref="A1:K86"/>
  <sheetViews>
    <sheetView topLeftCell="A58" zoomScaleNormal="100" workbookViewId="0">
      <selection activeCell="G95" sqref="G95"/>
    </sheetView>
  </sheetViews>
  <sheetFormatPr defaultColWidth="8.85546875" defaultRowHeight="15" customHeight="1" x14ac:dyDescent="0.25"/>
  <cols>
    <col min="1" max="1" width="19.7109375" style="2" customWidth="1"/>
    <col min="2" max="2" width="14.7109375" style="2" bestFit="1" customWidth="1"/>
    <col min="3" max="3" width="8.85546875" style="2" bestFit="1" customWidth="1"/>
    <col min="4" max="4" width="10" style="3" bestFit="1" customWidth="1"/>
    <col min="5" max="5" width="11.140625" style="2" customWidth="1"/>
    <col min="6" max="6" width="10.7109375" style="3" bestFit="1" customWidth="1"/>
    <col min="7" max="7" width="11.28515625" style="3" customWidth="1"/>
    <col min="8" max="8" width="13" style="3" customWidth="1"/>
    <col min="9" max="9" width="10.7109375" style="3" bestFit="1" customWidth="1"/>
    <col min="10" max="10" width="35.140625" style="2" bestFit="1" customWidth="1"/>
    <col min="11" max="11" width="10.140625" style="2" bestFit="1" customWidth="1"/>
    <col min="12" max="16384" width="8.85546875" style="2"/>
  </cols>
  <sheetData>
    <row r="1" spans="1:10" ht="31.5" x14ac:dyDescent="0.25">
      <c r="A1" s="7" t="s">
        <v>293</v>
      </c>
      <c r="J1" s="11"/>
    </row>
    <row r="2" spans="1:10" ht="15" customHeight="1" x14ac:dyDescent="0.25">
      <c r="A2" s="1"/>
      <c r="B2" s="1"/>
      <c r="C2" s="1" t="s">
        <v>0</v>
      </c>
      <c r="D2" s="4" t="s">
        <v>1</v>
      </c>
      <c r="E2" s="1" t="s">
        <v>2</v>
      </c>
      <c r="F2" s="4"/>
      <c r="G2" s="4" t="s">
        <v>3</v>
      </c>
      <c r="H2" s="4"/>
      <c r="I2" s="4" t="s">
        <v>4</v>
      </c>
      <c r="J2" s="1"/>
    </row>
    <row r="3" spans="1:10" ht="15" customHeight="1" x14ac:dyDescent="0.25">
      <c r="A3" s="1" t="s">
        <v>5</v>
      </c>
      <c r="B3" s="1" t="s">
        <v>6</v>
      </c>
      <c r="C3" s="1" t="s">
        <v>290</v>
      </c>
      <c r="D3" s="4" t="s">
        <v>7</v>
      </c>
      <c r="E3" s="1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1" t="s">
        <v>13</v>
      </c>
    </row>
    <row r="4" spans="1:10" ht="15" customHeight="1" x14ac:dyDescent="0.25">
      <c r="A4" s="19" t="s">
        <v>19</v>
      </c>
      <c r="B4" s="39" t="s">
        <v>84</v>
      </c>
      <c r="C4" s="15">
        <v>1</v>
      </c>
      <c r="D4" s="16">
        <v>6000</v>
      </c>
      <c r="E4" s="15"/>
      <c r="F4" s="10">
        <f t="shared" ref="F4:F35" si="0">(E4*75)+D4</f>
        <v>6000</v>
      </c>
      <c r="G4" s="10">
        <v>2778</v>
      </c>
      <c r="H4" s="10">
        <f>G4/4</f>
        <v>694.5</v>
      </c>
      <c r="I4" s="10">
        <f t="shared" ref="I4:I35" si="1">F4+H4-$I$86</f>
        <v>1220.7098765432102</v>
      </c>
      <c r="J4" s="9"/>
    </row>
    <row r="5" spans="1:10" ht="15" customHeight="1" x14ac:dyDescent="0.25">
      <c r="A5" s="26" t="s">
        <v>67</v>
      </c>
      <c r="B5" s="41">
        <v>36046</v>
      </c>
      <c r="C5" s="26">
        <v>1</v>
      </c>
      <c r="D5" s="30"/>
      <c r="E5" s="26">
        <v>76</v>
      </c>
      <c r="F5" s="28">
        <f t="shared" si="0"/>
        <v>5700</v>
      </c>
      <c r="G5" s="28"/>
      <c r="H5" s="28">
        <f>H4</f>
        <v>694.5</v>
      </c>
      <c r="I5" s="28">
        <f t="shared" si="1"/>
        <v>920.70987654321016</v>
      </c>
      <c r="J5" s="24"/>
    </row>
    <row r="6" spans="1:10" ht="15" customHeight="1" x14ac:dyDescent="0.25">
      <c r="A6" s="26" t="s">
        <v>15</v>
      </c>
      <c r="B6" s="46" t="s">
        <v>128</v>
      </c>
      <c r="C6" s="26">
        <v>1</v>
      </c>
      <c r="D6" s="30"/>
      <c r="E6" s="26">
        <v>23</v>
      </c>
      <c r="F6" s="28">
        <f t="shared" si="0"/>
        <v>1725</v>
      </c>
      <c r="G6" s="28"/>
      <c r="H6" s="28">
        <f>H5</f>
        <v>694.5</v>
      </c>
      <c r="I6" s="28">
        <f t="shared" si="1"/>
        <v>-3054.2901234567898</v>
      </c>
      <c r="J6" s="24"/>
    </row>
    <row r="7" spans="1:10" ht="15" customHeight="1" x14ac:dyDescent="0.25">
      <c r="A7" s="40" t="s">
        <v>51</v>
      </c>
      <c r="B7" s="46" t="s">
        <v>132</v>
      </c>
      <c r="C7" s="26">
        <v>1</v>
      </c>
      <c r="D7" s="30"/>
      <c r="E7" s="26">
        <v>108</v>
      </c>
      <c r="F7" s="28">
        <f t="shared" si="0"/>
        <v>8100</v>
      </c>
      <c r="G7" s="28"/>
      <c r="H7" s="28">
        <f>H6</f>
        <v>694.5</v>
      </c>
      <c r="I7" s="28">
        <f t="shared" si="1"/>
        <v>3320.7098765432102</v>
      </c>
      <c r="J7" s="24"/>
    </row>
    <row r="8" spans="1:10" ht="15" customHeight="1" x14ac:dyDescent="0.25">
      <c r="A8" s="15" t="s">
        <v>23</v>
      </c>
      <c r="B8" s="39" t="s">
        <v>130</v>
      </c>
      <c r="C8" s="15">
        <v>2</v>
      </c>
      <c r="D8" s="16">
        <v>6000</v>
      </c>
      <c r="E8" s="15"/>
      <c r="F8" s="10">
        <f t="shared" si="0"/>
        <v>6000</v>
      </c>
      <c r="G8" s="10">
        <v>1062</v>
      </c>
      <c r="H8" s="10">
        <f>G8/4</f>
        <v>265.5</v>
      </c>
      <c r="I8" s="10">
        <f t="shared" si="1"/>
        <v>791.70987654321016</v>
      </c>
      <c r="J8" s="18"/>
    </row>
    <row r="9" spans="1:10" ht="15" customHeight="1" x14ac:dyDescent="0.25">
      <c r="A9" s="26" t="s">
        <v>78</v>
      </c>
      <c r="B9" s="46" t="s">
        <v>136</v>
      </c>
      <c r="C9" s="26">
        <v>2</v>
      </c>
      <c r="D9" s="30"/>
      <c r="E9" s="26">
        <v>93</v>
      </c>
      <c r="F9" s="28">
        <f t="shared" si="0"/>
        <v>6975</v>
      </c>
      <c r="G9" s="28"/>
      <c r="H9" s="28">
        <f>H8</f>
        <v>265.5</v>
      </c>
      <c r="I9" s="28">
        <f t="shared" si="1"/>
        <v>1766.7098765432102</v>
      </c>
      <c r="J9" s="24"/>
    </row>
    <row r="10" spans="1:10" ht="15" customHeight="1" x14ac:dyDescent="0.25">
      <c r="A10" s="26" t="s">
        <v>53</v>
      </c>
      <c r="B10" s="46" t="s">
        <v>95</v>
      </c>
      <c r="C10" s="26">
        <v>2</v>
      </c>
      <c r="D10" s="30"/>
      <c r="E10" s="26">
        <v>4</v>
      </c>
      <c r="F10" s="28">
        <f t="shared" si="0"/>
        <v>300</v>
      </c>
      <c r="G10" s="28"/>
      <c r="H10" s="28">
        <f>H9</f>
        <v>265.5</v>
      </c>
      <c r="I10" s="28">
        <f t="shared" si="1"/>
        <v>-4908.2901234567898</v>
      </c>
      <c r="J10" s="24"/>
    </row>
    <row r="11" spans="1:10" ht="15" customHeight="1" x14ac:dyDescent="0.25">
      <c r="A11" s="26" t="s">
        <v>69</v>
      </c>
      <c r="B11" s="46" t="s">
        <v>111</v>
      </c>
      <c r="C11" s="26">
        <v>2</v>
      </c>
      <c r="D11" s="30"/>
      <c r="E11" s="26">
        <v>121</v>
      </c>
      <c r="F11" s="28">
        <f t="shared" si="0"/>
        <v>9075</v>
      </c>
      <c r="G11" s="28"/>
      <c r="H11" s="28">
        <f>H10</f>
        <v>265.5</v>
      </c>
      <c r="I11" s="28">
        <f t="shared" si="1"/>
        <v>3866.7098765432102</v>
      </c>
      <c r="J11" s="24"/>
    </row>
    <row r="12" spans="1:10" ht="15" customHeight="1" x14ac:dyDescent="0.25">
      <c r="A12" s="15" t="s">
        <v>44</v>
      </c>
      <c r="B12" s="39" t="s">
        <v>89</v>
      </c>
      <c r="C12" s="15">
        <v>3</v>
      </c>
      <c r="D12" s="16">
        <v>6000</v>
      </c>
      <c r="E12" s="15"/>
      <c r="F12" s="10">
        <f t="shared" si="0"/>
        <v>6000</v>
      </c>
      <c r="G12" s="10">
        <v>856</v>
      </c>
      <c r="H12" s="10">
        <f>G12/4</f>
        <v>214</v>
      </c>
      <c r="I12" s="10">
        <f t="shared" si="1"/>
        <v>740.20987654321016</v>
      </c>
      <c r="J12" s="9"/>
    </row>
    <row r="13" spans="1:10" ht="15" customHeight="1" x14ac:dyDescent="0.25">
      <c r="A13" s="26" t="s">
        <v>264</v>
      </c>
      <c r="B13" s="46" t="s">
        <v>202</v>
      </c>
      <c r="C13" s="26">
        <v>3</v>
      </c>
      <c r="D13" s="30"/>
      <c r="E13" s="26">
        <v>22</v>
      </c>
      <c r="F13" s="28">
        <f t="shared" si="0"/>
        <v>1650</v>
      </c>
      <c r="G13" s="28"/>
      <c r="H13" s="28">
        <f>H12</f>
        <v>214</v>
      </c>
      <c r="I13" s="28">
        <f t="shared" si="1"/>
        <v>-3609.7901234567898</v>
      </c>
      <c r="J13" s="24"/>
    </row>
    <row r="14" spans="1:10" ht="15" customHeight="1" x14ac:dyDescent="0.25">
      <c r="A14" s="26" t="s">
        <v>147</v>
      </c>
      <c r="B14" s="46" t="s">
        <v>201</v>
      </c>
      <c r="C14" s="26">
        <v>3</v>
      </c>
      <c r="D14" s="30"/>
      <c r="E14" s="26">
        <v>70</v>
      </c>
      <c r="F14" s="28">
        <f t="shared" si="0"/>
        <v>5250</v>
      </c>
      <c r="G14" s="28"/>
      <c r="H14" s="28">
        <f>H13</f>
        <v>214</v>
      </c>
      <c r="I14" s="28">
        <f t="shared" si="1"/>
        <v>-9.7901234567898427</v>
      </c>
      <c r="J14" s="24"/>
    </row>
    <row r="15" spans="1:10" ht="15" customHeight="1" x14ac:dyDescent="0.25">
      <c r="A15" s="26" t="s">
        <v>159</v>
      </c>
      <c r="B15" s="46" t="s">
        <v>113</v>
      </c>
      <c r="C15" s="26">
        <v>3</v>
      </c>
      <c r="D15" s="30"/>
      <c r="E15" s="26">
        <v>122</v>
      </c>
      <c r="F15" s="28">
        <f t="shared" si="0"/>
        <v>9150</v>
      </c>
      <c r="G15" s="28"/>
      <c r="H15" s="28">
        <f>H14</f>
        <v>214</v>
      </c>
      <c r="I15" s="28">
        <f t="shared" si="1"/>
        <v>3890.2098765432102</v>
      </c>
      <c r="J15" s="24"/>
    </row>
    <row r="16" spans="1:10" ht="15" customHeight="1" x14ac:dyDescent="0.25">
      <c r="A16" s="19" t="s">
        <v>165</v>
      </c>
      <c r="B16" s="39" t="s">
        <v>213</v>
      </c>
      <c r="C16" s="15">
        <v>4</v>
      </c>
      <c r="D16" s="16">
        <v>6000</v>
      </c>
      <c r="E16" s="15"/>
      <c r="F16" s="10">
        <f t="shared" si="0"/>
        <v>6000</v>
      </c>
      <c r="G16" s="10">
        <v>392</v>
      </c>
      <c r="H16" s="10">
        <f>G16/4</f>
        <v>98</v>
      </c>
      <c r="I16" s="10">
        <f t="shared" si="1"/>
        <v>624.20987654321016</v>
      </c>
      <c r="J16" s="9"/>
    </row>
    <row r="17" spans="1:10" ht="15" customHeight="1" x14ac:dyDescent="0.25">
      <c r="A17" s="26" t="s">
        <v>56</v>
      </c>
      <c r="B17" s="46" t="s">
        <v>81</v>
      </c>
      <c r="C17" s="26">
        <v>4</v>
      </c>
      <c r="D17" s="30"/>
      <c r="E17" s="26">
        <v>55</v>
      </c>
      <c r="F17" s="28">
        <f t="shared" si="0"/>
        <v>4125</v>
      </c>
      <c r="G17" s="28"/>
      <c r="H17" s="28">
        <f>H16</f>
        <v>98</v>
      </c>
      <c r="I17" s="28">
        <f t="shared" si="1"/>
        <v>-1250.7901234567898</v>
      </c>
      <c r="J17" s="24"/>
    </row>
    <row r="18" spans="1:10" ht="15" customHeight="1" x14ac:dyDescent="0.25">
      <c r="A18" s="26" t="s">
        <v>167</v>
      </c>
      <c r="B18" s="46" t="s">
        <v>210</v>
      </c>
      <c r="C18" s="26">
        <v>4</v>
      </c>
      <c r="D18" s="30"/>
      <c r="E18" s="26">
        <v>47</v>
      </c>
      <c r="F18" s="28">
        <f t="shared" si="0"/>
        <v>3525</v>
      </c>
      <c r="G18" s="28"/>
      <c r="H18" s="28">
        <f>H17</f>
        <v>98</v>
      </c>
      <c r="I18" s="28">
        <f t="shared" si="1"/>
        <v>-1850.7901234567898</v>
      </c>
      <c r="J18" s="24"/>
    </row>
    <row r="19" spans="1:10" ht="15" customHeight="1" x14ac:dyDescent="0.25">
      <c r="A19" s="26" t="s">
        <v>48</v>
      </c>
      <c r="B19" s="46" t="s">
        <v>101</v>
      </c>
      <c r="C19" s="26">
        <v>4</v>
      </c>
      <c r="D19" s="30"/>
      <c r="E19" s="26">
        <v>34</v>
      </c>
      <c r="F19" s="28">
        <f t="shared" si="0"/>
        <v>2550</v>
      </c>
      <c r="G19" s="28"/>
      <c r="H19" s="28">
        <f>H18</f>
        <v>98</v>
      </c>
      <c r="I19" s="28">
        <f t="shared" si="1"/>
        <v>-2825.7901234567898</v>
      </c>
      <c r="J19" s="24"/>
    </row>
    <row r="20" spans="1:10" ht="15" customHeight="1" x14ac:dyDescent="0.25">
      <c r="A20" s="19" t="s">
        <v>170</v>
      </c>
      <c r="B20" s="39" t="s">
        <v>131</v>
      </c>
      <c r="C20" s="15">
        <v>5</v>
      </c>
      <c r="D20" s="16">
        <v>6000</v>
      </c>
      <c r="E20" s="15"/>
      <c r="F20" s="10">
        <f t="shared" si="0"/>
        <v>6000</v>
      </c>
      <c r="G20" s="10">
        <v>1211</v>
      </c>
      <c r="H20" s="10">
        <f>G20/4</f>
        <v>302.75</v>
      </c>
      <c r="I20" s="10">
        <f t="shared" si="1"/>
        <v>828.95987654321016</v>
      </c>
      <c r="J20" s="9"/>
    </row>
    <row r="21" spans="1:10" ht="15" customHeight="1" x14ac:dyDescent="0.25">
      <c r="A21" s="26" t="s">
        <v>233</v>
      </c>
      <c r="B21" s="46" t="s">
        <v>135</v>
      </c>
      <c r="C21" s="26">
        <v>5</v>
      </c>
      <c r="D21" s="30"/>
      <c r="E21" s="26">
        <v>51</v>
      </c>
      <c r="F21" s="28">
        <f t="shared" si="0"/>
        <v>3825</v>
      </c>
      <c r="G21" s="28"/>
      <c r="H21" s="28">
        <f>H20</f>
        <v>302.75</v>
      </c>
      <c r="I21" s="28">
        <f t="shared" si="1"/>
        <v>-1346.0401234567898</v>
      </c>
      <c r="J21" s="24"/>
    </row>
    <row r="22" spans="1:10" ht="15" customHeight="1" x14ac:dyDescent="0.25">
      <c r="A22" s="26" t="s">
        <v>41</v>
      </c>
      <c r="B22" s="41">
        <v>28899</v>
      </c>
      <c r="C22" s="26">
        <v>5</v>
      </c>
      <c r="D22" s="30"/>
      <c r="E22" s="26">
        <v>92</v>
      </c>
      <c r="F22" s="28">
        <f t="shared" si="0"/>
        <v>6900</v>
      </c>
      <c r="G22" s="28"/>
      <c r="H22" s="28">
        <f>H21</f>
        <v>302.75</v>
      </c>
      <c r="I22" s="28">
        <f t="shared" si="1"/>
        <v>1728.9598765432102</v>
      </c>
      <c r="J22" s="24"/>
    </row>
    <row r="23" spans="1:10" ht="15" customHeight="1" x14ac:dyDescent="0.25">
      <c r="A23" s="26" t="s">
        <v>66</v>
      </c>
      <c r="B23" s="46" t="s">
        <v>103</v>
      </c>
      <c r="C23" s="26">
        <v>5</v>
      </c>
      <c r="D23" s="30"/>
      <c r="E23" s="26">
        <v>50</v>
      </c>
      <c r="F23" s="28">
        <f t="shared" si="0"/>
        <v>3750</v>
      </c>
      <c r="G23" s="28"/>
      <c r="H23" s="28">
        <f>H22</f>
        <v>302.75</v>
      </c>
      <c r="I23" s="28">
        <f t="shared" si="1"/>
        <v>-1421.0401234567898</v>
      </c>
      <c r="J23" s="24"/>
    </row>
    <row r="24" spans="1:10" ht="15" customHeight="1" x14ac:dyDescent="0.25">
      <c r="A24" s="15" t="s">
        <v>42</v>
      </c>
      <c r="B24" s="39" t="s">
        <v>205</v>
      </c>
      <c r="C24" s="15">
        <v>6</v>
      </c>
      <c r="D24" s="16">
        <v>6000</v>
      </c>
      <c r="E24" s="15"/>
      <c r="F24" s="10">
        <f t="shared" si="0"/>
        <v>6000</v>
      </c>
      <c r="G24" s="10">
        <v>1966</v>
      </c>
      <c r="H24" s="10">
        <f>G24/4</f>
        <v>491.5</v>
      </c>
      <c r="I24" s="10">
        <f t="shared" si="1"/>
        <v>1017.7098765432102</v>
      </c>
      <c r="J24" s="9"/>
    </row>
    <row r="25" spans="1:10" ht="15" customHeight="1" x14ac:dyDescent="0.25">
      <c r="A25" s="26" t="s">
        <v>52</v>
      </c>
      <c r="B25" s="46" t="s">
        <v>104</v>
      </c>
      <c r="C25" s="26">
        <v>6</v>
      </c>
      <c r="D25" s="30"/>
      <c r="E25" s="26">
        <v>46</v>
      </c>
      <c r="F25" s="28">
        <f t="shared" si="0"/>
        <v>3450</v>
      </c>
      <c r="G25" s="28"/>
      <c r="H25" s="28">
        <f>H24</f>
        <v>491.5</v>
      </c>
      <c r="I25" s="28">
        <f t="shared" si="1"/>
        <v>-1532.2901234567898</v>
      </c>
      <c r="J25" s="24"/>
    </row>
    <row r="26" spans="1:10" ht="15" customHeight="1" x14ac:dyDescent="0.25">
      <c r="A26" s="26" t="s">
        <v>166</v>
      </c>
      <c r="B26" s="46" t="s">
        <v>211</v>
      </c>
      <c r="C26" s="26">
        <v>6</v>
      </c>
      <c r="D26" s="30"/>
      <c r="E26" s="26">
        <v>16</v>
      </c>
      <c r="F26" s="28">
        <f t="shared" si="0"/>
        <v>1200</v>
      </c>
      <c r="G26" s="28"/>
      <c r="H26" s="28">
        <f>H25</f>
        <v>491.5</v>
      </c>
      <c r="I26" s="28">
        <f t="shared" si="1"/>
        <v>-3782.2901234567898</v>
      </c>
      <c r="J26" s="24"/>
    </row>
    <row r="27" spans="1:10" ht="15" customHeight="1" x14ac:dyDescent="0.25">
      <c r="A27" s="26" t="s">
        <v>55</v>
      </c>
      <c r="B27" s="46" t="s">
        <v>88</v>
      </c>
      <c r="C27" s="26">
        <v>6</v>
      </c>
      <c r="D27" s="30"/>
      <c r="E27" s="26">
        <v>110</v>
      </c>
      <c r="F27" s="28">
        <f t="shared" si="0"/>
        <v>8250</v>
      </c>
      <c r="G27" s="28"/>
      <c r="H27" s="28">
        <f>H26</f>
        <v>491.5</v>
      </c>
      <c r="I27" s="28">
        <f t="shared" si="1"/>
        <v>3267.7098765432102</v>
      </c>
      <c r="J27" s="24"/>
    </row>
    <row r="28" spans="1:10" ht="15" customHeight="1" x14ac:dyDescent="0.25">
      <c r="A28" s="19" t="s">
        <v>77</v>
      </c>
      <c r="B28" s="39" t="s">
        <v>134</v>
      </c>
      <c r="C28" s="15">
        <v>7</v>
      </c>
      <c r="D28" s="16">
        <v>6000</v>
      </c>
      <c r="E28" s="15"/>
      <c r="F28" s="10">
        <f t="shared" si="0"/>
        <v>6000</v>
      </c>
      <c r="G28" s="10">
        <v>1857</v>
      </c>
      <c r="H28" s="10">
        <f>G28/4</f>
        <v>464.25</v>
      </c>
      <c r="I28" s="10">
        <f t="shared" si="1"/>
        <v>990.45987654321016</v>
      </c>
      <c r="J28" s="9"/>
    </row>
    <row r="29" spans="1:10" ht="15" customHeight="1" x14ac:dyDescent="0.25">
      <c r="A29" s="26" t="s">
        <v>37</v>
      </c>
      <c r="B29" s="46" t="s">
        <v>118</v>
      </c>
      <c r="C29" s="26">
        <v>7</v>
      </c>
      <c r="D29" s="30"/>
      <c r="E29" s="26">
        <v>4</v>
      </c>
      <c r="F29" s="28">
        <f t="shared" si="0"/>
        <v>300</v>
      </c>
      <c r="G29" s="28"/>
      <c r="H29" s="28">
        <f>H28</f>
        <v>464.25</v>
      </c>
      <c r="I29" s="28">
        <f t="shared" si="1"/>
        <v>-4709.5401234567898</v>
      </c>
      <c r="J29" s="24"/>
    </row>
    <row r="30" spans="1:10" ht="15" customHeight="1" x14ac:dyDescent="0.25">
      <c r="A30" s="26" t="s">
        <v>155</v>
      </c>
      <c r="B30" s="46" t="s">
        <v>121</v>
      </c>
      <c r="C30" s="26">
        <v>7</v>
      </c>
      <c r="D30" s="30"/>
      <c r="E30" s="26">
        <v>54</v>
      </c>
      <c r="F30" s="28">
        <f t="shared" si="0"/>
        <v>4050</v>
      </c>
      <c r="G30" s="28"/>
      <c r="H30" s="28">
        <f>H29</f>
        <v>464.25</v>
      </c>
      <c r="I30" s="28">
        <f t="shared" si="1"/>
        <v>-959.54012345678984</v>
      </c>
      <c r="J30" s="24"/>
    </row>
    <row r="31" spans="1:10" ht="15" customHeight="1" x14ac:dyDescent="0.25">
      <c r="A31" s="26" t="s">
        <v>74</v>
      </c>
      <c r="B31" s="46" t="s">
        <v>127</v>
      </c>
      <c r="C31" s="26">
        <v>7</v>
      </c>
      <c r="D31" s="30"/>
      <c r="E31" s="26">
        <v>82</v>
      </c>
      <c r="F31" s="28">
        <f t="shared" si="0"/>
        <v>6150</v>
      </c>
      <c r="G31" s="28"/>
      <c r="H31" s="28">
        <f>H30</f>
        <v>464.25</v>
      </c>
      <c r="I31" s="28">
        <f t="shared" si="1"/>
        <v>1140.4598765432102</v>
      </c>
      <c r="J31" s="24"/>
    </row>
    <row r="32" spans="1:10" ht="15" customHeight="1" x14ac:dyDescent="0.25">
      <c r="A32" s="15" t="s">
        <v>70</v>
      </c>
      <c r="B32" s="39" t="s">
        <v>113</v>
      </c>
      <c r="C32" s="15">
        <v>8</v>
      </c>
      <c r="D32" s="16">
        <v>6000</v>
      </c>
      <c r="E32" s="15"/>
      <c r="F32" s="10">
        <f t="shared" si="0"/>
        <v>6000</v>
      </c>
      <c r="G32" s="10">
        <v>2228</v>
      </c>
      <c r="H32" s="10">
        <f>G32/4</f>
        <v>557</v>
      </c>
      <c r="I32" s="10">
        <f t="shared" si="1"/>
        <v>1083.2098765432102</v>
      </c>
      <c r="J32" s="9"/>
    </row>
    <row r="33" spans="1:10" ht="15" customHeight="1" x14ac:dyDescent="0.25">
      <c r="A33" s="26" t="s">
        <v>138</v>
      </c>
      <c r="B33" s="46" t="s">
        <v>125</v>
      </c>
      <c r="C33" s="26">
        <v>8</v>
      </c>
      <c r="D33" s="30"/>
      <c r="E33" s="26">
        <v>131</v>
      </c>
      <c r="F33" s="28">
        <f t="shared" si="0"/>
        <v>9825</v>
      </c>
      <c r="G33" s="28"/>
      <c r="H33" s="28">
        <f>H32</f>
        <v>557</v>
      </c>
      <c r="I33" s="28">
        <f t="shared" si="1"/>
        <v>4908.2098765432102</v>
      </c>
      <c r="J33" s="24"/>
    </row>
    <row r="34" spans="1:10" ht="15" customHeight="1" x14ac:dyDescent="0.25">
      <c r="A34" s="26" t="s">
        <v>38</v>
      </c>
      <c r="B34" s="46" t="s">
        <v>107</v>
      </c>
      <c r="C34" s="26">
        <v>8</v>
      </c>
      <c r="D34" s="30"/>
      <c r="E34" s="26">
        <v>4</v>
      </c>
      <c r="F34" s="28">
        <f t="shared" si="0"/>
        <v>300</v>
      </c>
      <c r="G34" s="28"/>
      <c r="H34" s="28">
        <f>H33</f>
        <v>557</v>
      </c>
      <c r="I34" s="28">
        <f t="shared" si="1"/>
        <v>-4616.7901234567898</v>
      </c>
      <c r="J34" s="24"/>
    </row>
    <row r="35" spans="1:10" ht="15" customHeight="1" x14ac:dyDescent="0.25">
      <c r="A35" s="26" t="s">
        <v>232</v>
      </c>
      <c r="B35" s="46" t="s">
        <v>100</v>
      </c>
      <c r="C35" s="26">
        <v>8</v>
      </c>
      <c r="D35" s="30"/>
      <c r="E35" s="26">
        <v>123</v>
      </c>
      <c r="F35" s="28">
        <f t="shared" si="0"/>
        <v>9225</v>
      </c>
      <c r="G35" s="28"/>
      <c r="H35" s="28">
        <f>H34</f>
        <v>557</v>
      </c>
      <c r="I35" s="28">
        <f t="shared" si="1"/>
        <v>4308.2098765432102</v>
      </c>
      <c r="J35" s="24"/>
    </row>
    <row r="36" spans="1:10" ht="15" customHeight="1" x14ac:dyDescent="0.25">
      <c r="A36" s="15" t="s">
        <v>64</v>
      </c>
      <c r="B36" s="39" t="s">
        <v>97</v>
      </c>
      <c r="C36" s="15">
        <v>9</v>
      </c>
      <c r="D36" s="16">
        <v>6000</v>
      </c>
      <c r="E36" s="15"/>
      <c r="F36" s="10">
        <f t="shared" ref="F36:F67" si="2">(E36*75)+D36</f>
        <v>6000</v>
      </c>
      <c r="G36" s="10">
        <v>1452</v>
      </c>
      <c r="H36" s="10">
        <f>G36/4</f>
        <v>363</v>
      </c>
      <c r="I36" s="10">
        <f t="shared" ref="I36:I67" si="3">F36+H36-$I$86</f>
        <v>889.20987654321016</v>
      </c>
      <c r="J36" s="9"/>
    </row>
    <row r="37" spans="1:10" ht="15" customHeight="1" x14ac:dyDescent="0.25">
      <c r="A37" s="40" t="s">
        <v>268</v>
      </c>
      <c r="B37" s="46" t="s">
        <v>109</v>
      </c>
      <c r="C37" s="26">
        <v>9</v>
      </c>
      <c r="D37" s="30"/>
      <c r="E37" s="26">
        <v>101</v>
      </c>
      <c r="F37" s="28">
        <f t="shared" si="2"/>
        <v>7575</v>
      </c>
      <c r="G37" s="28"/>
      <c r="H37" s="28">
        <f>H36</f>
        <v>363</v>
      </c>
      <c r="I37" s="28">
        <f t="shared" si="3"/>
        <v>2464.2098765432102</v>
      </c>
      <c r="J37" s="24"/>
    </row>
    <row r="38" spans="1:10" ht="15" customHeight="1" x14ac:dyDescent="0.25">
      <c r="A38" s="26" t="s">
        <v>145</v>
      </c>
      <c r="B38" s="46" t="s">
        <v>200</v>
      </c>
      <c r="C38" s="26">
        <v>9</v>
      </c>
      <c r="D38" s="30"/>
      <c r="E38" s="26">
        <v>10</v>
      </c>
      <c r="F38" s="28">
        <f t="shared" si="2"/>
        <v>750</v>
      </c>
      <c r="G38" s="28"/>
      <c r="H38" s="28">
        <f>H37</f>
        <v>363</v>
      </c>
      <c r="I38" s="28">
        <f t="shared" si="3"/>
        <v>-4360.7901234567898</v>
      </c>
      <c r="J38" s="24"/>
    </row>
    <row r="39" spans="1:10" ht="15" customHeight="1" x14ac:dyDescent="0.25">
      <c r="A39" s="26" t="s">
        <v>266</v>
      </c>
      <c r="B39" s="41">
        <v>4420</v>
      </c>
      <c r="C39" s="26">
        <v>9</v>
      </c>
      <c r="D39" s="30"/>
      <c r="E39" s="26">
        <v>41</v>
      </c>
      <c r="F39" s="28">
        <f t="shared" si="2"/>
        <v>3075</v>
      </c>
      <c r="G39" s="47"/>
      <c r="H39" s="28">
        <f>H38</f>
        <v>363</v>
      </c>
      <c r="I39" s="28">
        <f t="shared" si="3"/>
        <v>-2035.7901234567898</v>
      </c>
      <c r="J39" s="25"/>
    </row>
    <row r="40" spans="1:10" s="21" customFormat="1" ht="15" customHeight="1" x14ac:dyDescent="0.25">
      <c r="A40" s="15" t="s">
        <v>263</v>
      </c>
      <c r="B40" s="39" t="s">
        <v>202</v>
      </c>
      <c r="C40" s="15">
        <v>10</v>
      </c>
      <c r="D40" s="16">
        <v>6000</v>
      </c>
      <c r="E40" s="15"/>
      <c r="F40" s="10">
        <f t="shared" si="2"/>
        <v>6000</v>
      </c>
      <c r="G40" s="10">
        <v>906</v>
      </c>
      <c r="H40" s="10">
        <f>G40/4</f>
        <v>226.5</v>
      </c>
      <c r="I40" s="10">
        <f t="shared" si="3"/>
        <v>752.70987654321016</v>
      </c>
      <c r="J40" s="9"/>
    </row>
    <row r="41" spans="1:10" ht="15" customHeight="1" x14ac:dyDescent="0.25">
      <c r="A41" s="26" t="s">
        <v>39</v>
      </c>
      <c r="B41" s="46" t="s">
        <v>116</v>
      </c>
      <c r="C41" s="26">
        <v>10</v>
      </c>
      <c r="D41" s="30"/>
      <c r="E41" s="26">
        <v>75</v>
      </c>
      <c r="F41" s="28">
        <f t="shared" si="2"/>
        <v>5625</v>
      </c>
      <c r="G41" s="28"/>
      <c r="H41" s="28">
        <f>H40</f>
        <v>226.5</v>
      </c>
      <c r="I41" s="28">
        <f t="shared" si="3"/>
        <v>377.70987654321016</v>
      </c>
      <c r="J41" s="24"/>
    </row>
    <row r="42" spans="1:10" ht="15" customHeight="1" x14ac:dyDescent="0.25">
      <c r="A42" s="26" t="s">
        <v>141</v>
      </c>
      <c r="B42" s="46" t="s">
        <v>198</v>
      </c>
      <c r="C42" s="26">
        <v>10</v>
      </c>
      <c r="D42" s="30"/>
      <c r="E42" s="26">
        <v>45</v>
      </c>
      <c r="F42" s="28">
        <f t="shared" si="2"/>
        <v>3375</v>
      </c>
      <c r="G42" s="28"/>
      <c r="H42" s="28">
        <f>H41</f>
        <v>226.5</v>
      </c>
      <c r="I42" s="28">
        <f t="shared" si="3"/>
        <v>-1872.2901234567898</v>
      </c>
      <c r="J42" s="24"/>
    </row>
    <row r="43" spans="1:10" ht="15" customHeight="1" x14ac:dyDescent="0.25">
      <c r="A43" s="26" t="s">
        <v>14</v>
      </c>
      <c r="B43" s="46" t="s">
        <v>195</v>
      </c>
      <c r="C43" s="26">
        <v>10</v>
      </c>
      <c r="D43" s="30"/>
      <c r="E43" s="26">
        <v>28</v>
      </c>
      <c r="F43" s="28">
        <f t="shared" si="2"/>
        <v>2100</v>
      </c>
      <c r="G43" s="28"/>
      <c r="H43" s="28">
        <f>H42</f>
        <v>226.5</v>
      </c>
      <c r="I43" s="28">
        <f t="shared" si="3"/>
        <v>-3147.2901234567898</v>
      </c>
      <c r="J43" s="24"/>
    </row>
    <row r="44" spans="1:10" ht="15" customHeight="1" x14ac:dyDescent="0.25">
      <c r="A44" s="15" t="s">
        <v>160</v>
      </c>
      <c r="B44" s="39" t="s">
        <v>207</v>
      </c>
      <c r="C44" s="15">
        <v>11</v>
      </c>
      <c r="D44" s="16">
        <v>6000</v>
      </c>
      <c r="E44" s="15"/>
      <c r="F44" s="10">
        <f t="shared" si="2"/>
        <v>6000</v>
      </c>
      <c r="G44" s="10">
        <v>4284</v>
      </c>
      <c r="H44" s="10">
        <f>G44/4</f>
        <v>1071</v>
      </c>
      <c r="I44" s="10">
        <f t="shared" si="3"/>
        <v>1597.2098765432102</v>
      </c>
      <c r="J44" s="9"/>
    </row>
    <row r="45" spans="1:10" ht="15" customHeight="1" x14ac:dyDescent="0.25">
      <c r="A45" s="26" t="s">
        <v>262</v>
      </c>
      <c r="B45" s="41">
        <v>36455</v>
      </c>
      <c r="C45" s="26">
        <v>11</v>
      </c>
      <c r="D45" s="30"/>
      <c r="E45" s="26">
        <v>88</v>
      </c>
      <c r="F45" s="28">
        <f t="shared" si="2"/>
        <v>6600</v>
      </c>
      <c r="G45" s="28"/>
      <c r="H45" s="28">
        <f>H44</f>
        <v>1071</v>
      </c>
      <c r="I45" s="28">
        <f t="shared" si="3"/>
        <v>2197.2098765432102</v>
      </c>
      <c r="J45" s="24"/>
    </row>
    <row r="46" spans="1:10" ht="15" customHeight="1" x14ac:dyDescent="0.25">
      <c r="A46" s="26" t="s">
        <v>164</v>
      </c>
      <c r="B46" s="46" t="s">
        <v>209</v>
      </c>
      <c r="C46" s="26">
        <v>11</v>
      </c>
      <c r="D46" s="30"/>
      <c r="E46" s="26">
        <v>38</v>
      </c>
      <c r="F46" s="28">
        <f t="shared" si="2"/>
        <v>2850</v>
      </c>
      <c r="G46" s="28"/>
      <c r="H46" s="28">
        <f>H45</f>
        <v>1071</v>
      </c>
      <c r="I46" s="28">
        <f t="shared" si="3"/>
        <v>-1552.7901234567898</v>
      </c>
      <c r="J46" s="24"/>
    </row>
    <row r="47" spans="1:10" ht="15" customHeight="1" x14ac:dyDescent="0.25">
      <c r="A47" s="26" t="s">
        <v>61</v>
      </c>
      <c r="B47" s="41">
        <v>2767</v>
      </c>
      <c r="C47" s="26">
        <v>11</v>
      </c>
      <c r="D47" s="30"/>
      <c r="E47" s="26">
        <v>102</v>
      </c>
      <c r="F47" s="28">
        <f t="shared" si="2"/>
        <v>7650</v>
      </c>
      <c r="G47" s="28"/>
      <c r="H47" s="28">
        <f>H46</f>
        <v>1071</v>
      </c>
      <c r="I47" s="28">
        <f t="shared" si="3"/>
        <v>3247.2098765432102</v>
      </c>
      <c r="J47" s="24"/>
    </row>
    <row r="48" spans="1:10" ht="15" customHeight="1" x14ac:dyDescent="0.25">
      <c r="A48" s="15" t="s">
        <v>29</v>
      </c>
      <c r="B48" s="39" t="s">
        <v>85</v>
      </c>
      <c r="C48" s="15">
        <v>12</v>
      </c>
      <c r="D48" s="16">
        <v>6000</v>
      </c>
      <c r="E48" s="15"/>
      <c r="F48" s="10">
        <f t="shared" si="2"/>
        <v>6000</v>
      </c>
      <c r="G48" s="10">
        <v>1078</v>
      </c>
      <c r="H48" s="10">
        <f>G48/4</f>
        <v>269.5</v>
      </c>
      <c r="I48" s="10">
        <f t="shared" si="3"/>
        <v>795.70987654321016</v>
      </c>
      <c r="J48" s="9"/>
    </row>
    <row r="49" spans="1:10" ht="15" customHeight="1" x14ac:dyDescent="0.25">
      <c r="A49" s="26" t="s">
        <v>40</v>
      </c>
      <c r="B49" s="46" t="s">
        <v>102</v>
      </c>
      <c r="C49" s="26">
        <v>12</v>
      </c>
      <c r="D49" s="30"/>
      <c r="E49" s="26">
        <v>15</v>
      </c>
      <c r="F49" s="28">
        <f t="shared" si="2"/>
        <v>1125</v>
      </c>
      <c r="G49" s="28"/>
      <c r="H49" s="28">
        <f>H48</f>
        <v>269.5</v>
      </c>
      <c r="I49" s="28">
        <f t="shared" si="3"/>
        <v>-4079.2901234567898</v>
      </c>
      <c r="J49" s="24"/>
    </row>
    <row r="50" spans="1:10" ht="15" customHeight="1" x14ac:dyDescent="0.25">
      <c r="A50" s="26" t="s">
        <v>26</v>
      </c>
      <c r="B50" s="46" t="s">
        <v>86</v>
      </c>
      <c r="C50" s="26">
        <v>12</v>
      </c>
      <c r="D50" s="30"/>
      <c r="E50" s="26">
        <v>92</v>
      </c>
      <c r="F50" s="28">
        <f t="shared" si="2"/>
        <v>6900</v>
      </c>
      <c r="G50" s="28"/>
      <c r="H50" s="28">
        <f>H49</f>
        <v>269.5</v>
      </c>
      <c r="I50" s="28">
        <f t="shared" si="3"/>
        <v>1695.7098765432102</v>
      </c>
      <c r="J50" s="24"/>
    </row>
    <row r="51" spans="1:10" ht="15" customHeight="1" x14ac:dyDescent="0.25">
      <c r="A51" s="26" t="s">
        <v>270</v>
      </c>
      <c r="B51" s="46" t="s">
        <v>110</v>
      </c>
      <c r="C51" s="26">
        <v>12</v>
      </c>
      <c r="D51" s="30"/>
      <c r="E51" s="26">
        <v>62</v>
      </c>
      <c r="F51" s="28">
        <f t="shared" si="2"/>
        <v>4650</v>
      </c>
      <c r="G51" s="28"/>
      <c r="H51" s="28">
        <f>H50</f>
        <v>269.5</v>
      </c>
      <c r="I51" s="28">
        <f t="shared" si="3"/>
        <v>-554.29012345678984</v>
      </c>
      <c r="J51" s="24"/>
    </row>
    <row r="52" spans="1:10" ht="15" customHeight="1" x14ac:dyDescent="0.25">
      <c r="A52" s="15" t="s">
        <v>269</v>
      </c>
      <c r="B52" s="14">
        <v>11223</v>
      </c>
      <c r="C52" s="15">
        <v>13</v>
      </c>
      <c r="D52" s="16">
        <v>6000</v>
      </c>
      <c r="E52" s="15"/>
      <c r="F52" s="10">
        <f t="shared" si="2"/>
        <v>6000</v>
      </c>
      <c r="G52" s="10">
        <v>2320</v>
      </c>
      <c r="H52" s="10">
        <f>G52/4</f>
        <v>580</v>
      </c>
      <c r="I52" s="10">
        <f t="shared" si="3"/>
        <v>1106.2098765432102</v>
      </c>
      <c r="J52" s="9"/>
    </row>
    <row r="53" spans="1:10" ht="15" customHeight="1" x14ac:dyDescent="0.25">
      <c r="A53" s="26" t="s">
        <v>34</v>
      </c>
      <c r="B53" s="46" t="s">
        <v>126</v>
      </c>
      <c r="C53" s="26">
        <v>13</v>
      </c>
      <c r="D53" s="30"/>
      <c r="E53" s="26">
        <v>109</v>
      </c>
      <c r="F53" s="28">
        <f t="shared" si="2"/>
        <v>8175</v>
      </c>
      <c r="G53" s="28"/>
      <c r="H53" s="28">
        <f>H52</f>
        <v>580</v>
      </c>
      <c r="I53" s="28">
        <f t="shared" si="3"/>
        <v>3281.2098765432102</v>
      </c>
      <c r="J53" s="24"/>
    </row>
    <row r="54" spans="1:10" ht="15" customHeight="1" x14ac:dyDescent="0.25">
      <c r="A54" s="43" t="s">
        <v>25</v>
      </c>
      <c r="B54" s="46" t="s">
        <v>82</v>
      </c>
      <c r="C54" s="26">
        <v>13</v>
      </c>
      <c r="D54" s="30"/>
      <c r="E54" s="26">
        <v>96</v>
      </c>
      <c r="F54" s="28">
        <f t="shared" si="2"/>
        <v>7200</v>
      </c>
      <c r="G54" s="28"/>
      <c r="H54" s="28">
        <f>H53</f>
        <v>580</v>
      </c>
      <c r="I54" s="28">
        <f t="shared" si="3"/>
        <v>2306.2098765432102</v>
      </c>
      <c r="J54" s="24"/>
    </row>
    <row r="55" spans="1:10" ht="15" customHeight="1" x14ac:dyDescent="0.25">
      <c r="A55" s="26" t="s">
        <v>156</v>
      </c>
      <c r="B55" s="46" t="s">
        <v>204</v>
      </c>
      <c r="C55" s="26">
        <v>13</v>
      </c>
      <c r="D55" s="30"/>
      <c r="E55" s="26">
        <v>30</v>
      </c>
      <c r="F55" s="28">
        <f t="shared" si="2"/>
        <v>2250</v>
      </c>
      <c r="G55" s="28"/>
      <c r="H55" s="28">
        <f>H54</f>
        <v>580</v>
      </c>
      <c r="I55" s="28">
        <f t="shared" si="3"/>
        <v>-2643.7901234567898</v>
      </c>
      <c r="J55" s="24"/>
    </row>
    <row r="56" spans="1:10" ht="15" customHeight="1" x14ac:dyDescent="0.25">
      <c r="A56" s="15" t="s">
        <v>169</v>
      </c>
      <c r="B56" s="14">
        <v>23792</v>
      </c>
      <c r="C56" s="15">
        <v>14</v>
      </c>
      <c r="D56" s="16">
        <v>6000</v>
      </c>
      <c r="E56" s="15"/>
      <c r="F56" s="10">
        <f t="shared" si="2"/>
        <v>6000</v>
      </c>
      <c r="G56" s="10">
        <v>389</v>
      </c>
      <c r="H56" s="10">
        <f>G56/4</f>
        <v>97.25</v>
      </c>
      <c r="I56" s="10">
        <f t="shared" si="3"/>
        <v>623.45987654321016</v>
      </c>
      <c r="J56" s="9"/>
    </row>
    <row r="57" spans="1:10" ht="15" customHeight="1" x14ac:dyDescent="0.25">
      <c r="A57" s="26" t="s">
        <v>73</v>
      </c>
      <c r="B57" s="46" t="s">
        <v>123</v>
      </c>
      <c r="C57" s="26">
        <v>14</v>
      </c>
      <c r="D57" s="30"/>
      <c r="E57" s="26">
        <v>122</v>
      </c>
      <c r="F57" s="28">
        <f t="shared" si="2"/>
        <v>9150</v>
      </c>
      <c r="G57" s="28"/>
      <c r="H57" s="28">
        <f>H56</f>
        <v>97.25</v>
      </c>
      <c r="I57" s="28">
        <f t="shared" si="3"/>
        <v>3773.4598765432102</v>
      </c>
      <c r="J57" s="24"/>
    </row>
    <row r="58" spans="1:10" ht="15" customHeight="1" x14ac:dyDescent="0.25">
      <c r="A58" s="26" t="s">
        <v>21</v>
      </c>
      <c r="B58" s="46" t="s">
        <v>105</v>
      </c>
      <c r="C58" s="26">
        <v>14</v>
      </c>
      <c r="D58" s="30"/>
      <c r="E58" s="26">
        <v>59</v>
      </c>
      <c r="F58" s="28">
        <f t="shared" si="2"/>
        <v>4425</v>
      </c>
      <c r="G58" s="28"/>
      <c r="H58" s="28">
        <f>H57</f>
        <v>97.25</v>
      </c>
      <c r="I58" s="28">
        <f t="shared" si="3"/>
        <v>-951.54012345678984</v>
      </c>
      <c r="J58" s="24"/>
    </row>
    <row r="59" spans="1:10" ht="15" customHeight="1" x14ac:dyDescent="0.25">
      <c r="A59" s="26" t="s">
        <v>45</v>
      </c>
      <c r="B59" s="46" t="s">
        <v>92</v>
      </c>
      <c r="C59" s="26">
        <v>14</v>
      </c>
      <c r="D59" s="30"/>
      <c r="E59" s="26">
        <v>6</v>
      </c>
      <c r="F59" s="28">
        <f t="shared" si="2"/>
        <v>450</v>
      </c>
      <c r="G59" s="28"/>
      <c r="H59" s="28">
        <f>H58</f>
        <v>97.25</v>
      </c>
      <c r="I59" s="28">
        <f t="shared" si="3"/>
        <v>-4926.5401234567898</v>
      </c>
      <c r="J59" s="24"/>
    </row>
    <row r="60" spans="1:10" ht="15" customHeight="1" x14ac:dyDescent="0.25">
      <c r="A60" s="15" t="s">
        <v>265</v>
      </c>
      <c r="B60" s="14">
        <v>11477</v>
      </c>
      <c r="C60" s="15">
        <v>15</v>
      </c>
      <c r="D60" s="16">
        <v>3000</v>
      </c>
      <c r="E60" s="15"/>
      <c r="F60" s="10">
        <f t="shared" si="2"/>
        <v>3000</v>
      </c>
      <c r="G60" s="10">
        <v>2808</v>
      </c>
      <c r="H60" s="10">
        <f>G60/3</f>
        <v>936</v>
      </c>
      <c r="I60" s="10">
        <f t="shared" si="3"/>
        <v>-1537.7901234567898</v>
      </c>
      <c r="J60" s="9"/>
    </row>
    <row r="61" spans="1:10" ht="15" customHeight="1" x14ac:dyDescent="0.25">
      <c r="A61" s="26" t="s">
        <v>57</v>
      </c>
      <c r="B61" s="46" t="s">
        <v>80</v>
      </c>
      <c r="C61" s="26">
        <v>15</v>
      </c>
      <c r="D61" s="30"/>
      <c r="E61" s="26">
        <v>18</v>
      </c>
      <c r="F61" s="28">
        <f t="shared" si="2"/>
        <v>1350</v>
      </c>
      <c r="G61" s="28"/>
      <c r="H61" s="28">
        <f>H60</f>
        <v>936</v>
      </c>
      <c r="I61" s="28">
        <f t="shared" si="3"/>
        <v>-3187.7901234567898</v>
      </c>
      <c r="J61" s="24"/>
    </row>
    <row r="62" spans="1:10" ht="15" customHeight="1" x14ac:dyDescent="0.25">
      <c r="A62" s="26" t="s">
        <v>267</v>
      </c>
      <c r="B62" s="41">
        <v>52257</v>
      </c>
      <c r="C62" s="26">
        <v>15</v>
      </c>
      <c r="D62" s="30"/>
      <c r="E62" s="26">
        <v>80</v>
      </c>
      <c r="F62" s="28">
        <f t="shared" si="2"/>
        <v>6000</v>
      </c>
      <c r="G62" s="28"/>
      <c r="H62" s="28">
        <f>H61</f>
        <v>936</v>
      </c>
      <c r="I62" s="28">
        <f t="shared" si="3"/>
        <v>1462.2098765432102</v>
      </c>
      <c r="J62" s="24"/>
    </row>
    <row r="63" spans="1:10" ht="15" customHeight="1" x14ac:dyDescent="0.25">
      <c r="A63" s="15" t="s">
        <v>59</v>
      </c>
      <c r="B63" s="14">
        <v>39622</v>
      </c>
      <c r="C63" s="15">
        <v>16</v>
      </c>
      <c r="D63" s="16">
        <v>10000</v>
      </c>
      <c r="E63" s="15"/>
      <c r="F63" s="10">
        <f t="shared" si="2"/>
        <v>10000</v>
      </c>
      <c r="G63" s="10">
        <v>1430</v>
      </c>
      <c r="H63" s="10">
        <f>G63/5</f>
        <v>286</v>
      </c>
      <c r="I63" s="10">
        <f t="shared" si="3"/>
        <v>4812.2098765432102</v>
      </c>
      <c r="J63" s="9"/>
    </row>
    <row r="64" spans="1:10" ht="15" customHeight="1" x14ac:dyDescent="0.25">
      <c r="A64" s="26" t="s">
        <v>179</v>
      </c>
      <c r="B64" s="46" t="s">
        <v>83</v>
      </c>
      <c r="C64" s="26">
        <v>16</v>
      </c>
      <c r="D64" s="30"/>
      <c r="E64" s="26">
        <v>4</v>
      </c>
      <c r="F64" s="28">
        <f t="shared" si="2"/>
        <v>300</v>
      </c>
      <c r="G64" s="28"/>
      <c r="H64" s="28">
        <f>H63</f>
        <v>286</v>
      </c>
      <c r="I64" s="28">
        <f t="shared" si="3"/>
        <v>-4887.7901234567898</v>
      </c>
      <c r="J64" s="24"/>
    </row>
    <row r="65" spans="1:10" ht="15" customHeight="1" x14ac:dyDescent="0.25">
      <c r="A65" s="26" t="s">
        <v>162</v>
      </c>
      <c r="B65" s="46" t="s">
        <v>121</v>
      </c>
      <c r="C65" s="26">
        <v>16</v>
      </c>
      <c r="D65" s="30"/>
      <c r="E65" s="26">
        <v>93</v>
      </c>
      <c r="F65" s="28">
        <f t="shared" si="2"/>
        <v>6975</v>
      </c>
      <c r="G65" s="28"/>
      <c r="H65" s="28">
        <f>H64</f>
        <v>286</v>
      </c>
      <c r="I65" s="28">
        <f t="shared" si="3"/>
        <v>1787.2098765432102</v>
      </c>
      <c r="J65" s="24"/>
    </row>
    <row r="66" spans="1:10" ht="15" customHeight="1" x14ac:dyDescent="0.25">
      <c r="A66" s="26" t="s">
        <v>144</v>
      </c>
      <c r="B66" s="46" t="s">
        <v>199</v>
      </c>
      <c r="C66" s="26">
        <v>16</v>
      </c>
      <c r="D66" s="30"/>
      <c r="E66" s="26">
        <v>246</v>
      </c>
      <c r="F66" s="28">
        <f t="shared" si="2"/>
        <v>18450</v>
      </c>
      <c r="G66" s="28"/>
      <c r="H66" s="28">
        <f>H65</f>
        <v>286</v>
      </c>
      <c r="I66" s="28">
        <f t="shared" si="3"/>
        <v>13262.209876543209</v>
      </c>
      <c r="J66" s="24"/>
    </row>
    <row r="67" spans="1:10" ht="15" customHeight="1" x14ac:dyDescent="0.25">
      <c r="A67" s="26" t="s">
        <v>158</v>
      </c>
      <c r="B67" s="46" t="s">
        <v>206</v>
      </c>
      <c r="C67" s="26">
        <v>16</v>
      </c>
      <c r="D67" s="30"/>
      <c r="E67" s="26">
        <v>70</v>
      </c>
      <c r="F67" s="28">
        <f t="shared" si="2"/>
        <v>5250</v>
      </c>
      <c r="G67" s="28"/>
      <c r="H67" s="28">
        <f>H66</f>
        <v>286</v>
      </c>
      <c r="I67" s="28">
        <f t="shared" si="3"/>
        <v>62.209876543210157</v>
      </c>
      <c r="J67" s="24"/>
    </row>
    <row r="68" spans="1:10" ht="15" customHeight="1" x14ac:dyDescent="0.25">
      <c r="A68" s="15" t="s">
        <v>43</v>
      </c>
      <c r="B68" s="14">
        <v>1992</v>
      </c>
      <c r="C68" s="15">
        <v>17</v>
      </c>
      <c r="D68" s="16">
        <v>10000</v>
      </c>
      <c r="E68" s="15"/>
      <c r="F68" s="10">
        <f t="shared" ref="F68:F84" si="4">(E68*75)+D68</f>
        <v>10000</v>
      </c>
      <c r="G68" s="10">
        <v>1619</v>
      </c>
      <c r="H68" s="10">
        <f>G68/5</f>
        <v>323.8</v>
      </c>
      <c r="I68" s="10">
        <f t="shared" ref="I68:I84" si="5">F68+H68-$I$86</f>
        <v>4850.0098765432094</v>
      </c>
      <c r="J68" s="9"/>
    </row>
    <row r="69" spans="1:10" ht="15" customHeight="1" x14ac:dyDescent="0.25">
      <c r="A69" s="40" t="s">
        <v>221</v>
      </c>
      <c r="B69" s="41">
        <v>20822</v>
      </c>
      <c r="C69" s="26">
        <v>17</v>
      </c>
      <c r="D69" s="30"/>
      <c r="E69" s="26">
        <v>98</v>
      </c>
      <c r="F69" s="28">
        <f t="shared" si="4"/>
        <v>7350</v>
      </c>
      <c r="G69" s="28"/>
      <c r="H69" s="28">
        <f>H68</f>
        <v>323.8</v>
      </c>
      <c r="I69" s="28">
        <f t="shared" si="5"/>
        <v>2200.0098765432103</v>
      </c>
      <c r="J69" s="24"/>
    </row>
    <row r="70" spans="1:10" ht="15" customHeight="1" x14ac:dyDescent="0.25">
      <c r="A70" s="26" t="s">
        <v>247</v>
      </c>
      <c r="B70" s="41">
        <v>2167</v>
      </c>
      <c r="C70" s="26">
        <v>17</v>
      </c>
      <c r="D70" s="30"/>
      <c r="E70" s="26">
        <v>70</v>
      </c>
      <c r="F70" s="28">
        <f t="shared" si="4"/>
        <v>5250</v>
      </c>
      <c r="G70" s="28"/>
      <c r="H70" s="28">
        <f>H69</f>
        <v>323.8</v>
      </c>
      <c r="I70" s="28">
        <f t="shared" si="5"/>
        <v>100.00987654321034</v>
      </c>
      <c r="J70" s="24"/>
    </row>
    <row r="71" spans="1:10" ht="15" customHeight="1" x14ac:dyDescent="0.25">
      <c r="A71" s="26" t="s">
        <v>32</v>
      </c>
      <c r="B71" s="46" t="s">
        <v>108</v>
      </c>
      <c r="C71" s="26">
        <v>17</v>
      </c>
      <c r="D71" s="30"/>
      <c r="E71" s="26">
        <v>5</v>
      </c>
      <c r="F71" s="28">
        <f t="shared" si="4"/>
        <v>375</v>
      </c>
      <c r="G71" s="28"/>
      <c r="H71" s="28">
        <f>H70</f>
        <v>323.8</v>
      </c>
      <c r="I71" s="28">
        <f t="shared" si="5"/>
        <v>-4774.9901234567897</v>
      </c>
      <c r="J71" s="24"/>
    </row>
    <row r="72" spans="1:10" ht="15" customHeight="1" x14ac:dyDescent="0.25">
      <c r="A72" s="26" t="s">
        <v>261</v>
      </c>
      <c r="B72" s="41">
        <v>25645</v>
      </c>
      <c r="C72" s="26">
        <v>17</v>
      </c>
      <c r="D72" s="30"/>
      <c r="E72" s="26">
        <v>60</v>
      </c>
      <c r="F72" s="28">
        <f t="shared" si="4"/>
        <v>4500</v>
      </c>
      <c r="G72" s="28"/>
      <c r="H72" s="28">
        <f>H71</f>
        <v>323.8</v>
      </c>
      <c r="I72" s="28">
        <f t="shared" si="5"/>
        <v>-649.99012345678966</v>
      </c>
      <c r="J72" s="24"/>
    </row>
    <row r="73" spans="1:10" ht="15" customHeight="1" x14ac:dyDescent="0.25">
      <c r="A73" s="15" t="s">
        <v>20</v>
      </c>
      <c r="B73" s="39" t="s">
        <v>93</v>
      </c>
      <c r="C73" s="15">
        <v>18</v>
      </c>
      <c r="D73" s="16">
        <v>6000</v>
      </c>
      <c r="E73" s="15"/>
      <c r="F73" s="10">
        <f t="shared" si="4"/>
        <v>6000</v>
      </c>
      <c r="G73" s="10">
        <v>50</v>
      </c>
      <c r="H73" s="10">
        <f>G73/4</f>
        <v>12.5</v>
      </c>
      <c r="I73" s="10">
        <f t="shared" si="5"/>
        <v>538.70987654321016</v>
      </c>
      <c r="J73" s="9"/>
    </row>
    <row r="74" spans="1:10" ht="15" customHeight="1" x14ac:dyDescent="0.25">
      <c r="A74" s="40" t="s">
        <v>76</v>
      </c>
      <c r="B74" s="46" t="s">
        <v>133</v>
      </c>
      <c r="C74" s="26">
        <v>18</v>
      </c>
      <c r="D74" s="30"/>
      <c r="E74" s="26">
        <v>35</v>
      </c>
      <c r="F74" s="28">
        <f t="shared" si="4"/>
        <v>2625</v>
      </c>
      <c r="G74" s="28"/>
      <c r="H74" s="28">
        <f>H73</f>
        <v>12.5</v>
      </c>
      <c r="I74" s="28">
        <f t="shared" si="5"/>
        <v>-2836.2901234567898</v>
      </c>
      <c r="J74" s="24"/>
    </row>
    <row r="75" spans="1:10" ht="15" customHeight="1" x14ac:dyDescent="0.25">
      <c r="A75" s="26" t="s">
        <v>181</v>
      </c>
      <c r="B75" s="41">
        <v>11557</v>
      </c>
      <c r="C75" s="26">
        <v>18</v>
      </c>
      <c r="D75" s="30"/>
      <c r="E75" s="26">
        <v>38</v>
      </c>
      <c r="F75" s="28">
        <f t="shared" si="4"/>
        <v>2850</v>
      </c>
      <c r="G75" s="28"/>
      <c r="H75" s="28">
        <f>H74</f>
        <v>12.5</v>
      </c>
      <c r="I75" s="28">
        <f t="shared" si="5"/>
        <v>-2611.2901234567898</v>
      </c>
      <c r="J75" s="24"/>
    </row>
    <row r="76" spans="1:10" ht="15" customHeight="1" x14ac:dyDescent="0.25">
      <c r="A76" s="26" t="s">
        <v>140</v>
      </c>
      <c r="B76" s="46" t="s">
        <v>197</v>
      </c>
      <c r="C76" s="26">
        <v>18</v>
      </c>
      <c r="D76" s="30"/>
      <c r="E76" s="26">
        <v>59</v>
      </c>
      <c r="F76" s="28">
        <f t="shared" si="4"/>
        <v>4425</v>
      </c>
      <c r="G76" s="28"/>
      <c r="H76" s="28">
        <f>H75</f>
        <v>12.5</v>
      </c>
      <c r="I76" s="28">
        <f t="shared" si="5"/>
        <v>-1036.2901234567898</v>
      </c>
      <c r="J76" s="24"/>
    </row>
    <row r="77" spans="1:10" ht="15" customHeight="1" x14ac:dyDescent="0.25">
      <c r="A77" s="15" t="s">
        <v>49</v>
      </c>
      <c r="B77" s="39" t="s">
        <v>90</v>
      </c>
      <c r="C77" s="15">
        <v>19</v>
      </c>
      <c r="D77" s="16">
        <v>6000</v>
      </c>
      <c r="E77" s="15"/>
      <c r="F77" s="10">
        <f t="shared" si="4"/>
        <v>6000</v>
      </c>
      <c r="G77" s="10">
        <v>710</v>
      </c>
      <c r="H77" s="10">
        <f>G77/4</f>
        <v>177.5</v>
      </c>
      <c r="I77" s="10">
        <f t="shared" si="5"/>
        <v>703.70987654321016</v>
      </c>
      <c r="J77" s="9"/>
    </row>
    <row r="78" spans="1:10" ht="15" customHeight="1" x14ac:dyDescent="0.25">
      <c r="A78" s="48" t="s">
        <v>17</v>
      </c>
      <c r="B78" s="41">
        <v>39265</v>
      </c>
      <c r="C78" s="26">
        <v>19</v>
      </c>
      <c r="D78" s="30"/>
      <c r="E78" s="26">
        <v>86</v>
      </c>
      <c r="F78" s="28">
        <f t="shared" si="4"/>
        <v>6450</v>
      </c>
      <c r="G78" s="28"/>
      <c r="H78" s="28">
        <f>H77</f>
        <v>177.5</v>
      </c>
      <c r="I78" s="28">
        <f t="shared" si="5"/>
        <v>1153.7098765432102</v>
      </c>
      <c r="J78" s="24"/>
    </row>
    <row r="79" spans="1:10" ht="15" customHeight="1" x14ac:dyDescent="0.25">
      <c r="A79" s="26" t="s">
        <v>152</v>
      </c>
      <c r="B79" s="41">
        <v>22306</v>
      </c>
      <c r="C79" s="26">
        <v>19</v>
      </c>
      <c r="D79" s="30"/>
      <c r="E79" s="26">
        <v>100</v>
      </c>
      <c r="F79" s="28">
        <f t="shared" si="4"/>
        <v>7500</v>
      </c>
      <c r="G79" s="28"/>
      <c r="H79" s="28">
        <f>H78</f>
        <v>177.5</v>
      </c>
      <c r="I79" s="28">
        <f t="shared" si="5"/>
        <v>2203.7098765432102</v>
      </c>
      <c r="J79" s="24"/>
    </row>
    <row r="80" spans="1:10" ht="15" customHeight="1" x14ac:dyDescent="0.25">
      <c r="A80" s="40" t="s">
        <v>60</v>
      </c>
      <c r="B80" s="41">
        <v>21402</v>
      </c>
      <c r="C80" s="26">
        <v>19</v>
      </c>
      <c r="D80" s="30"/>
      <c r="E80" s="26">
        <v>8</v>
      </c>
      <c r="F80" s="28">
        <f t="shared" si="4"/>
        <v>600</v>
      </c>
      <c r="G80" s="28"/>
      <c r="H80" s="28">
        <f>H79</f>
        <v>177.5</v>
      </c>
      <c r="I80" s="28">
        <f t="shared" si="5"/>
        <v>-4696.2901234567898</v>
      </c>
      <c r="J80" s="24"/>
    </row>
    <row r="81" spans="1:11" ht="15" customHeight="1" x14ac:dyDescent="0.25">
      <c r="A81" s="15" t="s">
        <v>143</v>
      </c>
      <c r="B81" s="14">
        <v>3518</v>
      </c>
      <c r="C81" s="15">
        <v>20</v>
      </c>
      <c r="D81" s="16">
        <v>6000</v>
      </c>
      <c r="E81" s="15"/>
      <c r="F81" s="10">
        <f t="shared" si="4"/>
        <v>6000</v>
      </c>
      <c r="G81" s="10">
        <v>156</v>
      </c>
      <c r="H81" s="10">
        <f>G81/4</f>
        <v>39</v>
      </c>
      <c r="I81" s="10">
        <f t="shared" si="5"/>
        <v>565.20987654321016</v>
      </c>
      <c r="J81" s="9"/>
    </row>
    <row r="82" spans="1:11" ht="15" customHeight="1" x14ac:dyDescent="0.25">
      <c r="A82" s="26" t="s">
        <v>180</v>
      </c>
      <c r="B82" s="41">
        <v>41467</v>
      </c>
      <c r="C82" s="26">
        <v>20</v>
      </c>
      <c r="D82" s="30"/>
      <c r="E82" s="26">
        <v>46</v>
      </c>
      <c r="F82" s="28">
        <f t="shared" si="4"/>
        <v>3450</v>
      </c>
      <c r="G82" s="28"/>
      <c r="H82" s="28">
        <f>H81</f>
        <v>39</v>
      </c>
      <c r="I82" s="28">
        <f t="shared" si="5"/>
        <v>-1984.7901234567898</v>
      </c>
      <c r="J82" s="24"/>
    </row>
    <row r="83" spans="1:11" ht="15" customHeight="1" x14ac:dyDescent="0.25">
      <c r="A83" s="26" t="s">
        <v>271</v>
      </c>
      <c r="B83" s="41">
        <v>11508</v>
      </c>
      <c r="C83" s="26">
        <v>20</v>
      </c>
      <c r="D83" s="30"/>
      <c r="E83" s="26">
        <v>73</v>
      </c>
      <c r="F83" s="28">
        <f t="shared" si="4"/>
        <v>5475</v>
      </c>
      <c r="G83" s="28"/>
      <c r="H83" s="28">
        <f>H82</f>
        <v>39</v>
      </c>
      <c r="I83" s="28">
        <f t="shared" si="5"/>
        <v>40.209876543210157</v>
      </c>
      <c r="J83" s="24"/>
    </row>
    <row r="84" spans="1:11" ht="15" customHeight="1" x14ac:dyDescent="0.25">
      <c r="A84" s="26" t="s">
        <v>149</v>
      </c>
      <c r="B84" s="46" t="s">
        <v>100</v>
      </c>
      <c r="C84" s="26">
        <v>20</v>
      </c>
      <c r="D84" s="30"/>
      <c r="E84" s="26">
        <v>5</v>
      </c>
      <c r="F84" s="28">
        <f t="shared" si="4"/>
        <v>375</v>
      </c>
      <c r="G84" s="28"/>
      <c r="H84" s="28">
        <f>H83</f>
        <v>39</v>
      </c>
      <c r="I84" s="28">
        <f t="shared" si="5"/>
        <v>-5059.7901234567898</v>
      </c>
      <c r="J84" s="24"/>
    </row>
    <row r="85" spans="1:11" ht="15" customHeight="1" x14ac:dyDescent="0.25">
      <c r="A85" s="5"/>
      <c r="B85" s="5"/>
      <c r="C85" s="5"/>
      <c r="D85" s="6"/>
      <c r="E85" s="5"/>
      <c r="F85" s="6">
        <f>SUM(F4:F84)</f>
        <v>413825</v>
      </c>
      <c r="G85" s="6"/>
      <c r="H85" s="6">
        <f>SUM(H4:H84)</f>
        <v>29551.999999999996</v>
      </c>
      <c r="I85" s="6">
        <f>F85+H85</f>
        <v>443377</v>
      </c>
      <c r="J85" s="6"/>
      <c r="K85" s="3"/>
    </row>
    <row r="86" spans="1:11" ht="15" customHeight="1" x14ac:dyDescent="0.25">
      <c r="A86" s="5"/>
      <c r="B86" s="5"/>
      <c r="C86" s="5"/>
      <c r="D86" s="6"/>
      <c r="E86" s="5"/>
      <c r="F86" s="6"/>
      <c r="G86" s="6"/>
      <c r="H86" s="8" t="s">
        <v>54</v>
      </c>
      <c r="I86" s="6">
        <f>I85/(COUNTIF(A4:A84,"*"))</f>
        <v>5473.7901234567898</v>
      </c>
      <c r="J86" s="5"/>
    </row>
  </sheetData>
  <autoFilter ref="A3:J86" xr:uid="{6F474B58-787A-4D45-B02F-A5A27401A210}">
    <sortState xmlns:xlrd2="http://schemas.microsoft.com/office/spreadsheetml/2017/richdata2" ref="A4:J86">
      <sortCondition ref="C3:C86"/>
    </sortState>
  </autoFilter>
  <conditionalFormatting sqref="I4:I84">
    <cfRule type="cellIs" dxfId="1" priority="1" operator="lessThan">
      <formula>0</formula>
    </cfRule>
  </conditionalFormatting>
  <pageMargins left="0.7" right="0.7" top="0.75" bottom="0.75" header="0.3" footer="0.3"/>
  <pageSetup paperSize="9" scale="88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A43E1-819A-4F7F-BAB9-937FD1A39A0E}">
  <dimension ref="A1:K115"/>
  <sheetViews>
    <sheetView tabSelected="1" topLeftCell="A27" zoomScaleNormal="100" workbookViewId="0">
      <selection activeCell="F46" sqref="F46"/>
    </sheetView>
  </sheetViews>
  <sheetFormatPr defaultColWidth="8.85546875" defaultRowHeight="15" customHeight="1" x14ac:dyDescent="0.25"/>
  <cols>
    <col min="1" max="1" width="19.7109375" style="2" customWidth="1"/>
    <col min="2" max="2" width="14.7109375" style="2" bestFit="1" customWidth="1"/>
    <col min="3" max="3" width="8.85546875" style="2" bestFit="1" customWidth="1"/>
    <col min="4" max="4" width="10" style="3" bestFit="1" customWidth="1"/>
    <col min="5" max="5" width="11.140625" style="2" customWidth="1"/>
    <col min="6" max="6" width="10.7109375" style="3" bestFit="1" customWidth="1"/>
    <col min="7" max="7" width="11.28515625" style="3" customWidth="1"/>
    <col min="8" max="8" width="13" style="3" customWidth="1"/>
    <col min="9" max="9" width="10.7109375" style="3" bestFit="1" customWidth="1"/>
    <col min="10" max="10" width="35.140625" style="2" bestFit="1" customWidth="1"/>
    <col min="11" max="11" width="10.140625" style="2" bestFit="1" customWidth="1"/>
    <col min="12" max="16384" width="8.85546875" style="2"/>
  </cols>
  <sheetData>
    <row r="1" spans="1:10" ht="31.5" x14ac:dyDescent="0.25">
      <c r="A1" s="7" t="s">
        <v>294</v>
      </c>
      <c r="J1" s="11"/>
    </row>
    <row r="2" spans="1:10" ht="15" customHeight="1" x14ac:dyDescent="0.25">
      <c r="A2" s="1"/>
      <c r="B2" s="1"/>
      <c r="C2" s="1" t="s">
        <v>0</v>
      </c>
      <c r="D2" s="4" t="s">
        <v>1</v>
      </c>
      <c r="E2" s="1" t="s">
        <v>2</v>
      </c>
      <c r="F2" s="4"/>
      <c r="G2" s="4" t="s">
        <v>3</v>
      </c>
      <c r="H2" s="4"/>
      <c r="I2" s="4" t="s">
        <v>4</v>
      </c>
      <c r="J2" s="1"/>
    </row>
    <row r="3" spans="1:10" ht="15" customHeight="1" x14ac:dyDescent="0.25">
      <c r="A3" s="1" t="s">
        <v>5</v>
      </c>
      <c r="B3" s="1" t="s">
        <v>6</v>
      </c>
      <c r="C3" s="1" t="s">
        <v>290</v>
      </c>
      <c r="D3" s="4" t="s">
        <v>7</v>
      </c>
      <c r="E3" s="1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1" t="s">
        <v>13</v>
      </c>
    </row>
    <row r="4" spans="1:10" ht="15" customHeight="1" x14ac:dyDescent="0.25">
      <c r="A4" s="15" t="s">
        <v>19</v>
      </c>
      <c r="B4" s="17" t="s">
        <v>84</v>
      </c>
      <c r="C4" s="15">
        <v>1</v>
      </c>
      <c r="D4" s="16">
        <v>10000</v>
      </c>
      <c r="E4" s="15"/>
      <c r="F4" s="10">
        <f t="shared" ref="F4:F45" si="0">(E4*75)+D4</f>
        <v>10000</v>
      </c>
      <c r="G4" s="10">
        <v>3996</v>
      </c>
      <c r="H4" s="10">
        <f>G4/5</f>
        <v>799.2</v>
      </c>
      <c r="I4" s="10">
        <f t="shared" ref="I4:I35" si="1">F4+H4-$I$115</f>
        <v>4524.5272727272732</v>
      </c>
      <c r="J4" s="9"/>
    </row>
    <row r="5" spans="1:10" ht="15" customHeight="1" x14ac:dyDescent="0.25">
      <c r="A5" s="24" t="s">
        <v>67</v>
      </c>
      <c r="B5" s="23" t="s">
        <v>214</v>
      </c>
      <c r="C5" s="26">
        <v>1</v>
      </c>
      <c r="D5" s="30"/>
      <c r="E5" s="26">
        <v>75</v>
      </c>
      <c r="F5" s="28">
        <f t="shared" si="0"/>
        <v>5625</v>
      </c>
      <c r="G5" s="28"/>
      <c r="H5" s="28">
        <f>H4</f>
        <v>799.2</v>
      </c>
      <c r="I5" s="28">
        <f t="shared" si="1"/>
        <v>149.52727272727225</v>
      </c>
      <c r="J5" s="24"/>
    </row>
    <row r="6" spans="1:10" ht="15" customHeight="1" x14ac:dyDescent="0.25">
      <c r="A6" s="24" t="s">
        <v>251</v>
      </c>
      <c r="B6" s="23" t="s">
        <v>128</v>
      </c>
      <c r="C6" s="26">
        <v>1</v>
      </c>
      <c r="D6" s="30"/>
      <c r="E6" s="26">
        <v>23</v>
      </c>
      <c r="F6" s="28">
        <f t="shared" si="0"/>
        <v>1725</v>
      </c>
      <c r="G6" s="28"/>
      <c r="H6" s="28">
        <f>H5</f>
        <v>799.2</v>
      </c>
      <c r="I6" s="28">
        <f t="shared" si="1"/>
        <v>-3750.4727272727278</v>
      </c>
      <c r="J6" s="24"/>
    </row>
    <row r="7" spans="1:10" ht="15" customHeight="1" x14ac:dyDescent="0.25">
      <c r="A7" s="24" t="s">
        <v>26</v>
      </c>
      <c r="B7" s="23" t="s">
        <v>86</v>
      </c>
      <c r="C7" s="26">
        <v>1</v>
      </c>
      <c r="D7" s="30"/>
      <c r="E7" s="26">
        <v>16</v>
      </c>
      <c r="F7" s="28">
        <f t="shared" si="0"/>
        <v>1200</v>
      </c>
      <c r="G7" s="28"/>
      <c r="H7" s="28">
        <f>H6</f>
        <v>799.2</v>
      </c>
      <c r="I7" s="28">
        <f t="shared" si="1"/>
        <v>-4275.4727272727278</v>
      </c>
      <c r="J7" s="24"/>
    </row>
    <row r="8" spans="1:10" ht="15" customHeight="1" x14ac:dyDescent="0.25">
      <c r="A8" s="27" t="s">
        <v>170</v>
      </c>
      <c r="B8" s="23" t="s">
        <v>131</v>
      </c>
      <c r="C8" s="26">
        <v>1</v>
      </c>
      <c r="D8" s="30"/>
      <c r="E8" s="26">
        <v>78</v>
      </c>
      <c r="F8" s="28">
        <f t="shared" si="0"/>
        <v>5850</v>
      </c>
      <c r="G8" s="28"/>
      <c r="H8" s="28">
        <f>H7</f>
        <v>799.2</v>
      </c>
      <c r="I8" s="28">
        <f t="shared" si="1"/>
        <v>374.52727272727225</v>
      </c>
      <c r="J8" s="24"/>
    </row>
    <row r="9" spans="1:10" ht="15" customHeight="1" x14ac:dyDescent="0.25">
      <c r="A9" s="9" t="s">
        <v>53</v>
      </c>
      <c r="B9" s="17" t="s">
        <v>95</v>
      </c>
      <c r="C9" s="15">
        <v>2</v>
      </c>
      <c r="D9" s="16">
        <v>10000</v>
      </c>
      <c r="E9" s="15"/>
      <c r="F9" s="10">
        <f t="shared" si="0"/>
        <v>10000</v>
      </c>
      <c r="G9" s="10">
        <v>2477</v>
      </c>
      <c r="H9" s="10">
        <f>G9/5</f>
        <v>495.4</v>
      </c>
      <c r="I9" s="10">
        <f t="shared" si="1"/>
        <v>4220.7272727272721</v>
      </c>
      <c r="J9" s="18"/>
    </row>
    <row r="10" spans="1:10" ht="15" customHeight="1" x14ac:dyDescent="0.25">
      <c r="A10" s="43" t="s">
        <v>283</v>
      </c>
      <c r="B10" s="41" t="s">
        <v>118</v>
      </c>
      <c r="C10" s="26">
        <v>2</v>
      </c>
      <c r="D10" s="30"/>
      <c r="E10" s="26">
        <v>123</v>
      </c>
      <c r="F10" s="28">
        <f t="shared" si="0"/>
        <v>9225</v>
      </c>
      <c r="G10" s="28"/>
      <c r="H10" s="28">
        <f>H9</f>
        <v>495.4</v>
      </c>
      <c r="I10" s="28">
        <f t="shared" si="1"/>
        <v>3445.7272727272721</v>
      </c>
      <c r="J10" s="24"/>
    </row>
    <row r="11" spans="1:10" ht="15" customHeight="1" x14ac:dyDescent="0.25">
      <c r="A11" s="40" t="s">
        <v>76</v>
      </c>
      <c r="B11" s="23" t="s">
        <v>133</v>
      </c>
      <c r="C11" s="26">
        <v>2</v>
      </c>
      <c r="D11" s="30"/>
      <c r="E11" s="26">
        <v>85</v>
      </c>
      <c r="F11" s="28">
        <f t="shared" si="0"/>
        <v>6375</v>
      </c>
      <c r="G11" s="28"/>
      <c r="H11" s="28">
        <f>H10</f>
        <v>495.4</v>
      </c>
      <c r="I11" s="28">
        <f t="shared" si="1"/>
        <v>595.72727272727207</v>
      </c>
      <c r="J11" s="24"/>
    </row>
    <row r="12" spans="1:10" ht="15" customHeight="1" x14ac:dyDescent="0.25">
      <c r="A12" s="27" t="s">
        <v>32</v>
      </c>
      <c r="B12" s="23">
        <v>29197</v>
      </c>
      <c r="C12" s="26">
        <v>2</v>
      </c>
      <c r="D12" s="30"/>
      <c r="E12" s="26">
        <v>99</v>
      </c>
      <c r="F12" s="28">
        <f t="shared" si="0"/>
        <v>7425</v>
      </c>
      <c r="G12" s="28"/>
      <c r="H12" s="28">
        <f>H11</f>
        <v>495.4</v>
      </c>
      <c r="I12" s="28">
        <f t="shared" si="1"/>
        <v>1645.7272727272721</v>
      </c>
      <c r="J12" s="24"/>
    </row>
    <row r="13" spans="1:10" ht="15" customHeight="1" x14ac:dyDescent="0.25">
      <c r="A13" s="24" t="s">
        <v>23</v>
      </c>
      <c r="B13" s="23" t="s">
        <v>130</v>
      </c>
      <c r="C13" s="26">
        <v>2</v>
      </c>
      <c r="D13" s="30"/>
      <c r="E13" s="26">
        <v>4</v>
      </c>
      <c r="F13" s="28">
        <f t="shared" si="0"/>
        <v>300</v>
      </c>
      <c r="G13" s="28"/>
      <c r="H13" s="28">
        <f>H12</f>
        <v>495.4</v>
      </c>
      <c r="I13" s="28">
        <f t="shared" si="1"/>
        <v>-5479.2727272727279</v>
      </c>
      <c r="J13" s="24"/>
    </row>
    <row r="14" spans="1:10" ht="15" customHeight="1" x14ac:dyDescent="0.25">
      <c r="A14" s="9" t="s">
        <v>179</v>
      </c>
      <c r="B14" s="17" t="s">
        <v>83</v>
      </c>
      <c r="C14" s="15">
        <v>3</v>
      </c>
      <c r="D14" s="16">
        <v>10000</v>
      </c>
      <c r="E14" s="15"/>
      <c r="F14" s="10">
        <f t="shared" si="0"/>
        <v>10000</v>
      </c>
      <c r="G14" s="10">
        <v>3487</v>
      </c>
      <c r="H14" s="10">
        <f>G14/5</f>
        <v>697.4</v>
      </c>
      <c r="I14" s="10">
        <f t="shared" si="1"/>
        <v>4422.7272727272721</v>
      </c>
      <c r="J14" s="9"/>
    </row>
    <row r="15" spans="1:10" ht="15" customHeight="1" x14ac:dyDescent="0.25">
      <c r="A15" s="27" t="s">
        <v>287</v>
      </c>
      <c r="B15" s="23" t="s">
        <v>116</v>
      </c>
      <c r="C15" s="26">
        <v>3</v>
      </c>
      <c r="D15" s="30"/>
      <c r="E15" s="26">
        <v>96</v>
      </c>
      <c r="F15" s="28">
        <f t="shared" si="0"/>
        <v>7200</v>
      </c>
      <c r="G15" s="28"/>
      <c r="H15" s="28">
        <f>H14</f>
        <v>697.4</v>
      </c>
      <c r="I15" s="28">
        <f t="shared" si="1"/>
        <v>1622.7272727272721</v>
      </c>
      <c r="J15" s="24"/>
    </row>
    <row r="16" spans="1:10" ht="15" customHeight="1" x14ac:dyDescent="0.25">
      <c r="A16" s="24" t="s">
        <v>272</v>
      </c>
      <c r="B16" s="23" t="s">
        <v>124</v>
      </c>
      <c r="C16" s="26">
        <v>3</v>
      </c>
      <c r="D16" s="30"/>
      <c r="E16" s="26">
        <v>2</v>
      </c>
      <c r="F16" s="28">
        <f t="shared" si="0"/>
        <v>150</v>
      </c>
      <c r="G16" s="28"/>
      <c r="H16" s="28">
        <f>H15</f>
        <v>697.4</v>
      </c>
      <c r="I16" s="28">
        <f t="shared" si="1"/>
        <v>-5427.2727272727279</v>
      </c>
      <c r="J16" s="24"/>
    </row>
    <row r="17" spans="1:10" ht="15" customHeight="1" x14ac:dyDescent="0.25">
      <c r="A17" s="40" t="s">
        <v>66</v>
      </c>
      <c r="B17" s="23" t="s">
        <v>103</v>
      </c>
      <c r="C17" s="26">
        <v>3</v>
      </c>
      <c r="D17" s="30"/>
      <c r="E17" s="26">
        <v>116</v>
      </c>
      <c r="F17" s="28">
        <f t="shared" si="0"/>
        <v>8700</v>
      </c>
      <c r="G17" s="28"/>
      <c r="H17" s="28">
        <f>H16</f>
        <v>697.4</v>
      </c>
      <c r="I17" s="28">
        <f t="shared" si="1"/>
        <v>3122.7272727272721</v>
      </c>
      <c r="J17" s="24"/>
    </row>
    <row r="18" spans="1:10" ht="15" customHeight="1" x14ac:dyDescent="0.25">
      <c r="A18" s="24" t="s">
        <v>259</v>
      </c>
      <c r="B18" s="23" t="s">
        <v>110</v>
      </c>
      <c r="C18" s="26">
        <v>3</v>
      </c>
      <c r="D18" s="30"/>
      <c r="E18" s="26">
        <v>110</v>
      </c>
      <c r="F18" s="28">
        <f t="shared" si="0"/>
        <v>8250</v>
      </c>
      <c r="G18" s="28"/>
      <c r="H18" s="28">
        <f>H17</f>
        <v>697.4</v>
      </c>
      <c r="I18" s="28">
        <f t="shared" si="1"/>
        <v>2672.7272727272721</v>
      </c>
      <c r="J18" s="24"/>
    </row>
    <row r="19" spans="1:10" ht="15" customHeight="1" x14ac:dyDescent="0.25">
      <c r="A19" s="13" t="s">
        <v>277</v>
      </c>
      <c r="B19" s="17" t="s">
        <v>99</v>
      </c>
      <c r="C19" s="15">
        <v>4</v>
      </c>
      <c r="D19" s="16">
        <v>10000</v>
      </c>
      <c r="E19" s="15"/>
      <c r="F19" s="10">
        <f t="shared" si="0"/>
        <v>10000</v>
      </c>
      <c r="G19" s="10">
        <v>5121</v>
      </c>
      <c r="H19" s="10">
        <f>G19/5</f>
        <v>1024.2</v>
      </c>
      <c r="I19" s="10">
        <f t="shared" si="1"/>
        <v>4749.5272727272732</v>
      </c>
      <c r="J19" s="9"/>
    </row>
    <row r="20" spans="1:10" ht="15" customHeight="1" x14ac:dyDescent="0.25">
      <c r="A20" s="24" t="s">
        <v>276</v>
      </c>
      <c r="B20" s="23" t="s">
        <v>218</v>
      </c>
      <c r="C20" s="26">
        <v>4</v>
      </c>
      <c r="D20" s="30"/>
      <c r="E20" s="26">
        <v>47</v>
      </c>
      <c r="F20" s="28">
        <f t="shared" si="0"/>
        <v>3525</v>
      </c>
      <c r="G20" s="28"/>
      <c r="H20" s="28">
        <f>H19</f>
        <v>1024.2</v>
      </c>
      <c r="I20" s="28">
        <f t="shared" si="1"/>
        <v>-1725.4727272727278</v>
      </c>
      <c r="J20" s="24"/>
    </row>
    <row r="21" spans="1:10" ht="15" customHeight="1" x14ac:dyDescent="0.25">
      <c r="A21" s="24" t="s">
        <v>281</v>
      </c>
      <c r="B21" s="23" t="s">
        <v>124</v>
      </c>
      <c r="C21" s="26">
        <v>4</v>
      </c>
      <c r="D21" s="30"/>
      <c r="E21" s="26">
        <v>64</v>
      </c>
      <c r="F21" s="28">
        <f t="shared" si="0"/>
        <v>4800</v>
      </c>
      <c r="G21" s="28"/>
      <c r="H21" s="28">
        <f>H20</f>
        <v>1024.2</v>
      </c>
      <c r="I21" s="28">
        <f t="shared" si="1"/>
        <v>-450.47272727272775</v>
      </c>
      <c r="J21" s="24"/>
    </row>
    <row r="22" spans="1:10" ht="15" customHeight="1" x14ac:dyDescent="0.25">
      <c r="A22" s="27" t="s">
        <v>70</v>
      </c>
      <c r="B22" s="23" t="s">
        <v>113</v>
      </c>
      <c r="C22" s="26">
        <v>4</v>
      </c>
      <c r="D22" s="30"/>
      <c r="E22" s="26">
        <v>74</v>
      </c>
      <c r="F22" s="28">
        <f t="shared" si="0"/>
        <v>5550</v>
      </c>
      <c r="G22" s="28"/>
      <c r="H22" s="28">
        <f>H21</f>
        <v>1024.2</v>
      </c>
      <c r="I22" s="28">
        <f t="shared" si="1"/>
        <v>299.52727272727225</v>
      </c>
      <c r="J22" s="24"/>
    </row>
    <row r="23" spans="1:10" ht="15" customHeight="1" x14ac:dyDescent="0.25">
      <c r="A23" s="24" t="s">
        <v>55</v>
      </c>
      <c r="B23" s="23" t="s">
        <v>88</v>
      </c>
      <c r="C23" s="26">
        <v>4</v>
      </c>
      <c r="D23" s="30"/>
      <c r="E23" s="26">
        <v>69</v>
      </c>
      <c r="F23" s="28">
        <f t="shared" si="0"/>
        <v>5175</v>
      </c>
      <c r="G23" s="28"/>
      <c r="H23" s="28">
        <f>H22</f>
        <v>1024.2</v>
      </c>
      <c r="I23" s="28">
        <f t="shared" si="1"/>
        <v>-75.472727272727752</v>
      </c>
      <c r="J23" s="24"/>
    </row>
    <row r="24" spans="1:10" ht="15" customHeight="1" x14ac:dyDescent="0.25">
      <c r="A24" s="9" t="s">
        <v>151</v>
      </c>
      <c r="B24" s="17" t="s">
        <v>119</v>
      </c>
      <c r="C24" s="15">
        <v>5</v>
      </c>
      <c r="D24" s="16">
        <v>10000</v>
      </c>
      <c r="E24" s="15"/>
      <c r="F24" s="10">
        <f t="shared" si="0"/>
        <v>10000</v>
      </c>
      <c r="G24" s="16">
        <v>2488</v>
      </c>
      <c r="H24" s="10">
        <f>G24/5</f>
        <v>497.6</v>
      </c>
      <c r="I24" s="10">
        <f t="shared" si="1"/>
        <v>4222.9272727272728</v>
      </c>
      <c r="J24" s="18"/>
    </row>
    <row r="25" spans="1:10" ht="15" customHeight="1" x14ac:dyDescent="0.25">
      <c r="A25" s="24" t="s">
        <v>16</v>
      </c>
      <c r="B25" s="23" t="s">
        <v>125</v>
      </c>
      <c r="C25" s="26">
        <v>5</v>
      </c>
      <c r="D25" s="30"/>
      <c r="E25" s="26">
        <v>88</v>
      </c>
      <c r="F25" s="28">
        <f t="shared" si="0"/>
        <v>6600</v>
      </c>
      <c r="G25" s="28"/>
      <c r="H25" s="28">
        <f>H24</f>
        <v>497.6</v>
      </c>
      <c r="I25" s="28">
        <f t="shared" si="1"/>
        <v>822.92727272727279</v>
      </c>
      <c r="J25" s="24"/>
    </row>
    <row r="26" spans="1:10" ht="15" customHeight="1" x14ac:dyDescent="0.25">
      <c r="A26" s="40" t="s">
        <v>33</v>
      </c>
      <c r="B26" s="23">
        <v>1526</v>
      </c>
      <c r="C26" s="26">
        <v>5</v>
      </c>
      <c r="D26" s="30"/>
      <c r="E26" s="26">
        <v>56</v>
      </c>
      <c r="F26" s="28">
        <f t="shared" si="0"/>
        <v>4200</v>
      </c>
      <c r="G26" s="28"/>
      <c r="H26" s="28">
        <f>H25</f>
        <v>497.6</v>
      </c>
      <c r="I26" s="28">
        <f t="shared" si="1"/>
        <v>-1577.0727272727272</v>
      </c>
      <c r="J26" s="24"/>
    </row>
    <row r="27" spans="1:10" ht="15" customHeight="1" x14ac:dyDescent="0.25">
      <c r="A27" s="27" t="s">
        <v>51</v>
      </c>
      <c r="B27" s="23" t="s">
        <v>132</v>
      </c>
      <c r="C27" s="26">
        <v>5</v>
      </c>
      <c r="D27" s="30"/>
      <c r="E27" s="26">
        <v>46</v>
      </c>
      <c r="F27" s="28">
        <f t="shared" si="0"/>
        <v>3450</v>
      </c>
      <c r="G27" s="28"/>
      <c r="H27" s="28">
        <f>H26</f>
        <v>497.6</v>
      </c>
      <c r="I27" s="28">
        <f t="shared" si="1"/>
        <v>-2327.0727272727277</v>
      </c>
      <c r="J27" s="24"/>
    </row>
    <row r="28" spans="1:10" ht="15" customHeight="1" x14ac:dyDescent="0.25">
      <c r="A28" s="40" t="s">
        <v>48</v>
      </c>
      <c r="B28" s="23">
        <v>32650</v>
      </c>
      <c r="C28" s="26">
        <v>5</v>
      </c>
      <c r="D28" s="30"/>
      <c r="E28" s="26">
        <v>6</v>
      </c>
      <c r="F28" s="28">
        <f t="shared" si="0"/>
        <v>450</v>
      </c>
      <c r="G28" s="28"/>
      <c r="H28" s="28">
        <f>H27</f>
        <v>497.6</v>
      </c>
      <c r="I28" s="28">
        <f t="shared" si="1"/>
        <v>-5327.0727272727272</v>
      </c>
      <c r="J28" s="24"/>
    </row>
    <row r="29" spans="1:10" ht="15" customHeight="1" x14ac:dyDescent="0.25">
      <c r="A29" s="9" t="s">
        <v>186</v>
      </c>
      <c r="B29" s="17">
        <v>3344</v>
      </c>
      <c r="C29" s="15">
        <v>6</v>
      </c>
      <c r="D29" s="16">
        <v>10000</v>
      </c>
      <c r="E29" s="15"/>
      <c r="F29" s="10">
        <f t="shared" si="0"/>
        <v>10000</v>
      </c>
      <c r="G29" s="10">
        <v>4161</v>
      </c>
      <c r="H29" s="10">
        <f>G29/5</f>
        <v>832.2</v>
      </c>
      <c r="I29" s="10">
        <f t="shared" si="1"/>
        <v>4557.5272727272732</v>
      </c>
      <c r="J29" s="9"/>
    </row>
    <row r="30" spans="1:10" ht="15" customHeight="1" x14ac:dyDescent="0.25">
      <c r="A30" s="24" t="s">
        <v>155</v>
      </c>
      <c r="B30" s="23" t="s">
        <v>121</v>
      </c>
      <c r="C30" s="26">
        <v>6</v>
      </c>
      <c r="D30" s="30"/>
      <c r="E30" s="26">
        <v>2</v>
      </c>
      <c r="F30" s="28">
        <f t="shared" si="0"/>
        <v>150</v>
      </c>
      <c r="G30" s="28"/>
      <c r="H30" s="28">
        <f>H29</f>
        <v>832.2</v>
      </c>
      <c r="I30" s="28">
        <f t="shared" si="1"/>
        <v>-5292.4727272727278</v>
      </c>
      <c r="J30" s="24"/>
    </row>
    <row r="31" spans="1:10" ht="15" customHeight="1" x14ac:dyDescent="0.25">
      <c r="A31" s="27" t="s">
        <v>14</v>
      </c>
      <c r="B31" s="23">
        <v>3660</v>
      </c>
      <c r="C31" s="26">
        <v>6</v>
      </c>
      <c r="D31" s="30"/>
      <c r="E31" s="26">
        <v>93</v>
      </c>
      <c r="F31" s="28">
        <f t="shared" si="0"/>
        <v>6975</v>
      </c>
      <c r="G31" s="28"/>
      <c r="H31" s="28">
        <f>H30</f>
        <v>832.2</v>
      </c>
      <c r="I31" s="28">
        <f t="shared" si="1"/>
        <v>1532.5272727272722</v>
      </c>
      <c r="J31" s="24"/>
    </row>
    <row r="32" spans="1:10" ht="15" customHeight="1" x14ac:dyDescent="0.25">
      <c r="A32" s="24" t="s">
        <v>65</v>
      </c>
      <c r="B32" s="23" t="s">
        <v>100</v>
      </c>
      <c r="C32" s="26">
        <v>6</v>
      </c>
      <c r="D32" s="30"/>
      <c r="E32" s="26">
        <v>95</v>
      </c>
      <c r="F32" s="28">
        <f t="shared" si="0"/>
        <v>7125</v>
      </c>
      <c r="G32" s="28"/>
      <c r="H32" s="28">
        <f>H31</f>
        <v>832.2</v>
      </c>
      <c r="I32" s="28">
        <f t="shared" si="1"/>
        <v>1682.5272727272722</v>
      </c>
      <c r="J32" s="24"/>
    </row>
    <row r="33" spans="1:10" ht="15" customHeight="1" x14ac:dyDescent="0.25">
      <c r="A33" s="24" t="s">
        <v>278</v>
      </c>
      <c r="B33" s="23">
        <v>37928</v>
      </c>
      <c r="C33" s="26">
        <v>6</v>
      </c>
      <c r="D33" s="30"/>
      <c r="E33" s="26">
        <v>60</v>
      </c>
      <c r="F33" s="28">
        <f t="shared" si="0"/>
        <v>4500</v>
      </c>
      <c r="G33" s="28"/>
      <c r="H33" s="28">
        <f>H32</f>
        <v>832.2</v>
      </c>
      <c r="I33" s="28">
        <f t="shared" si="1"/>
        <v>-942.47272727272775</v>
      </c>
      <c r="J33" s="24"/>
    </row>
    <row r="34" spans="1:10" ht="15" customHeight="1" x14ac:dyDescent="0.25">
      <c r="A34" s="13" t="s">
        <v>27</v>
      </c>
      <c r="B34" s="17">
        <v>11298</v>
      </c>
      <c r="C34" s="15">
        <v>7</v>
      </c>
      <c r="D34" s="16">
        <v>10000</v>
      </c>
      <c r="E34" s="15"/>
      <c r="F34" s="10">
        <f t="shared" si="0"/>
        <v>10000</v>
      </c>
      <c r="G34" s="10">
        <v>3310</v>
      </c>
      <c r="H34" s="10">
        <f>G34/5</f>
        <v>662</v>
      </c>
      <c r="I34" s="10">
        <f t="shared" si="1"/>
        <v>4387.3272727272724</v>
      </c>
      <c r="J34" s="9"/>
    </row>
    <row r="35" spans="1:10" ht="15" customHeight="1" x14ac:dyDescent="0.25">
      <c r="A35" s="24" t="s">
        <v>219</v>
      </c>
      <c r="B35" s="23" t="s">
        <v>220</v>
      </c>
      <c r="C35" s="26">
        <v>7</v>
      </c>
      <c r="D35" s="30"/>
      <c r="E35" s="26">
        <v>36</v>
      </c>
      <c r="F35" s="28">
        <f t="shared" si="0"/>
        <v>2700</v>
      </c>
      <c r="G35" s="28"/>
      <c r="H35" s="28">
        <f>H34</f>
        <v>662</v>
      </c>
      <c r="I35" s="28">
        <f t="shared" si="1"/>
        <v>-2912.6727272727276</v>
      </c>
      <c r="J35" s="24"/>
    </row>
    <row r="36" spans="1:10" ht="15" customHeight="1" x14ac:dyDescent="0.25">
      <c r="A36" s="27" t="s">
        <v>34</v>
      </c>
      <c r="B36" s="23" t="s">
        <v>126</v>
      </c>
      <c r="C36" s="26">
        <v>7</v>
      </c>
      <c r="D36" s="30"/>
      <c r="E36" s="26">
        <v>100</v>
      </c>
      <c r="F36" s="28">
        <f t="shared" si="0"/>
        <v>7500</v>
      </c>
      <c r="G36" s="28"/>
      <c r="H36" s="28">
        <f>H35</f>
        <v>662</v>
      </c>
      <c r="I36" s="28">
        <f t="shared" ref="I36:I67" si="2">F36+H36-$I$115</f>
        <v>1887.3272727272724</v>
      </c>
      <c r="J36" s="24"/>
    </row>
    <row r="37" spans="1:10" ht="15" customHeight="1" x14ac:dyDescent="0.25">
      <c r="A37" s="27" t="s">
        <v>153</v>
      </c>
      <c r="B37" s="23">
        <v>1382</v>
      </c>
      <c r="C37" s="26">
        <v>7</v>
      </c>
      <c r="D37" s="30"/>
      <c r="E37" s="26">
        <v>36</v>
      </c>
      <c r="F37" s="28">
        <f t="shared" si="0"/>
        <v>2700</v>
      </c>
      <c r="G37" s="28"/>
      <c r="H37" s="28">
        <f>H36</f>
        <v>662</v>
      </c>
      <c r="I37" s="28">
        <f t="shared" si="2"/>
        <v>-2912.6727272727276</v>
      </c>
      <c r="J37" s="24"/>
    </row>
    <row r="38" spans="1:10" ht="15" customHeight="1" x14ac:dyDescent="0.25">
      <c r="A38" s="26" t="s">
        <v>159</v>
      </c>
      <c r="B38" s="23">
        <v>29244</v>
      </c>
      <c r="C38" s="26">
        <v>7</v>
      </c>
      <c r="D38" s="30"/>
      <c r="E38" s="26">
        <v>26</v>
      </c>
      <c r="F38" s="28">
        <f t="shared" si="0"/>
        <v>1950</v>
      </c>
      <c r="G38" s="28"/>
      <c r="H38" s="28">
        <f>H37</f>
        <v>662</v>
      </c>
      <c r="I38" s="28">
        <f t="shared" si="2"/>
        <v>-3662.6727272727276</v>
      </c>
      <c r="J38" s="24"/>
    </row>
    <row r="39" spans="1:10" ht="15" customHeight="1" x14ac:dyDescent="0.25">
      <c r="A39" s="9" t="s">
        <v>233</v>
      </c>
      <c r="B39" s="17" t="s">
        <v>135</v>
      </c>
      <c r="C39" s="15">
        <v>8</v>
      </c>
      <c r="D39" s="16">
        <v>10000</v>
      </c>
      <c r="E39" s="15"/>
      <c r="F39" s="10">
        <f t="shared" si="0"/>
        <v>10000</v>
      </c>
      <c r="G39" s="10">
        <v>1937</v>
      </c>
      <c r="H39" s="10">
        <f>G39/5</f>
        <v>387.4</v>
      </c>
      <c r="I39" s="10">
        <f t="shared" si="2"/>
        <v>4112.7272727272721</v>
      </c>
      <c r="J39" s="9"/>
    </row>
    <row r="40" spans="1:10" ht="15" customHeight="1" x14ac:dyDescent="0.25">
      <c r="A40" s="24" t="s">
        <v>184</v>
      </c>
      <c r="B40" s="23" t="s">
        <v>218</v>
      </c>
      <c r="C40" s="26">
        <v>8</v>
      </c>
      <c r="D40" s="30"/>
      <c r="E40" s="26">
        <v>109</v>
      </c>
      <c r="F40" s="28">
        <f t="shared" si="0"/>
        <v>8175</v>
      </c>
      <c r="G40" s="28"/>
      <c r="H40" s="28">
        <f>H39</f>
        <v>387.4</v>
      </c>
      <c r="I40" s="28">
        <f t="shared" si="2"/>
        <v>2287.7272727272721</v>
      </c>
      <c r="J40" s="24"/>
    </row>
    <row r="41" spans="1:10" s="21" customFormat="1" ht="15" customHeight="1" x14ac:dyDescent="0.25">
      <c r="A41" s="24" t="s">
        <v>172</v>
      </c>
      <c r="B41" s="23" t="s">
        <v>212</v>
      </c>
      <c r="C41" s="26">
        <v>8</v>
      </c>
      <c r="D41" s="30"/>
      <c r="E41" s="26">
        <v>4</v>
      </c>
      <c r="F41" s="28">
        <f t="shared" si="0"/>
        <v>300</v>
      </c>
      <c r="G41" s="28"/>
      <c r="H41" s="28">
        <f>H40</f>
        <v>387.4</v>
      </c>
      <c r="I41" s="28">
        <f t="shared" si="2"/>
        <v>-5587.2727272727279</v>
      </c>
      <c r="J41" s="24"/>
    </row>
    <row r="42" spans="1:10" ht="15" customHeight="1" x14ac:dyDescent="0.25">
      <c r="A42" s="27" t="s">
        <v>162</v>
      </c>
      <c r="B42" s="23" t="s">
        <v>121</v>
      </c>
      <c r="C42" s="26">
        <v>8</v>
      </c>
      <c r="D42" s="30"/>
      <c r="E42" s="26">
        <v>52</v>
      </c>
      <c r="F42" s="28">
        <f t="shared" si="0"/>
        <v>3900</v>
      </c>
      <c r="G42" s="28"/>
      <c r="H42" s="28">
        <f>H41</f>
        <v>387.4</v>
      </c>
      <c r="I42" s="28">
        <f t="shared" si="2"/>
        <v>-1987.2727272727279</v>
      </c>
      <c r="J42" s="24"/>
    </row>
    <row r="43" spans="1:10" ht="15" customHeight="1" x14ac:dyDescent="0.25">
      <c r="A43" s="24" t="s">
        <v>273</v>
      </c>
      <c r="B43" s="23">
        <v>26679</v>
      </c>
      <c r="C43" s="26">
        <v>8</v>
      </c>
      <c r="D43" s="30"/>
      <c r="E43" s="26">
        <v>120</v>
      </c>
      <c r="F43" s="28">
        <f t="shared" si="0"/>
        <v>9000</v>
      </c>
      <c r="G43" s="28"/>
      <c r="H43" s="28">
        <f>H42</f>
        <v>387.4</v>
      </c>
      <c r="I43" s="28">
        <f t="shared" si="2"/>
        <v>3112.7272727272721</v>
      </c>
      <c r="J43" s="24"/>
    </row>
    <row r="44" spans="1:10" ht="15" customHeight="1" x14ac:dyDescent="0.25">
      <c r="A44" s="15" t="s">
        <v>62</v>
      </c>
      <c r="B44" s="17" t="s">
        <v>94</v>
      </c>
      <c r="C44" s="15">
        <v>9</v>
      </c>
      <c r="D44" s="16">
        <v>10000</v>
      </c>
      <c r="E44" s="15"/>
      <c r="F44" s="10">
        <f t="shared" si="0"/>
        <v>10000</v>
      </c>
      <c r="G44" s="10">
        <v>993</v>
      </c>
      <c r="H44" s="10">
        <f>G44/5</f>
        <v>198.6</v>
      </c>
      <c r="I44" s="10">
        <f t="shared" si="2"/>
        <v>3923.9272727272728</v>
      </c>
      <c r="J44" s="9"/>
    </row>
    <row r="45" spans="1:10" ht="15" customHeight="1" x14ac:dyDescent="0.25">
      <c r="A45" s="24" t="s">
        <v>40</v>
      </c>
      <c r="B45" s="23" t="s">
        <v>102</v>
      </c>
      <c r="C45" s="26">
        <v>9</v>
      </c>
      <c r="D45" s="30"/>
      <c r="E45" s="26">
        <v>88</v>
      </c>
      <c r="F45" s="28">
        <f t="shared" si="0"/>
        <v>6600</v>
      </c>
      <c r="G45" s="28"/>
      <c r="H45" s="28">
        <f>H44</f>
        <v>198.6</v>
      </c>
      <c r="I45" s="28">
        <f t="shared" si="2"/>
        <v>523.92727272727279</v>
      </c>
      <c r="J45" s="24"/>
    </row>
    <row r="46" spans="1:10" ht="15" customHeight="1" x14ac:dyDescent="0.25">
      <c r="A46" s="24" t="s">
        <v>279</v>
      </c>
      <c r="B46" s="23" t="s">
        <v>199</v>
      </c>
      <c r="C46" s="26">
        <v>9</v>
      </c>
      <c r="D46" s="30"/>
      <c r="E46" s="26">
        <v>249</v>
      </c>
      <c r="F46" s="28">
        <f>(E46*150)+D46</f>
        <v>37350</v>
      </c>
      <c r="G46" s="28"/>
      <c r="H46" s="28">
        <f>H45</f>
        <v>198.6</v>
      </c>
      <c r="I46" s="28">
        <f t="shared" si="2"/>
        <v>31273.927272727269</v>
      </c>
      <c r="J46" s="24"/>
    </row>
    <row r="47" spans="1:10" ht="15" customHeight="1" x14ac:dyDescent="0.25">
      <c r="A47" s="24" t="s">
        <v>239</v>
      </c>
      <c r="B47" s="23">
        <v>29100</v>
      </c>
      <c r="C47" s="26">
        <v>9</v>
      </c>
      <c r="D47" s="30"/>
      <c r="E47" s="26">
        <v>60</v>
      </c>
      <c r="F47" s="28">
        <f>(E47*75)+D47</f>
        <v>4500</v>
      </c>
      <c r="G47" s="28"/>
      <c r="H47" s="28">
        <f>H46</f>
        <v>198.6</v>
      </c>
      <c r="I47" s="28">
        <f t="shared" si="2"/>
        <v>-1576.0727272727272</v>
      </c>
      <c r="J47" s="24"/>
    </row>
    <row r="48" spans="1:10" ht="15" customHeight="1" x14ac:dyDescent="0.25">
      <c r="A48" s="24" t="s">
        <v>173</v>
      </c>
      <c r="B48" s="23" t="s">
        <v>230</v>
      </c>
      <c r="C48" s="26">
        <v>9</v>
      </c>
      <c r="D48" s="30"/>
      <c r="E48" s="26">
        <v>171</v>
      </c>
      <c r="F48" s="28">
        <f>(E48*150)+D48</f>
        <v>25650</v>
      </c>
      <c r="G48" s="28"/>
      <c r="H48" s="28">
        <f>H47</f>
        <v>198.6</v>
      </c>
      <c r="I48" s="28">
        <f t="shared" si="2"/>
        <v>19573.927272727269</v>
      </c>
      <c r="J48" s="24"/>
    </row>
    <row r="49" spans="1:10" ht="15" customHeight="1" x14ac:dyDescent="0.25">
      <c r="A49" s="49" t="s">
        <v>252</v>
      </c>
      <c r="B49" s="17">
        <v>25645</v>
      </c>
      <c r="C49" s="15">
        <v>10</v>
      </c>
      <c r="D49" s="16">
        <v>9000</v>
      </c>
      <c r="E49" s="15"/>
      <c r="F49" s="10">
        <f>(E49*75)+D49</f>
        <v>9000</v>
      </c>
      <c r="G49" s="10">
        <v>1598</v>
      </c>
      <c r="H49" s="10">
        <f>G49/6</f>
        <v>266.33333333333331</v>
      </c>
      <c r="I49" s="10">
        <f t="shared" si="2"/>
        <v>2991.6606060606064</v>
      </c>
      <c r="J49" s="9"/>
    </row>
    <row r="50" spans="1:10" ht="15" customHeight="1" x14ac:dyDescent="0.25">
      <c r="A50" s="27" t="s">
        <v>137</v>
      </c>
      <c r="B50" s="23">
        <v>40516</v>
      </c>
      <c r="C50" s="26">
        <v>10</v>
      </c>
      <c r="D50" s="30"/>
      <c r="E50" s="26">
        <v>200</v>
      </c>
      <c r="F50" s="28">
        <f t="shared" ref="F50:F81" si="3">(E50*75)+D50</f>
        <v>15000</v>
      </c>
      <c r="G50" s="28"/>
      <c r="H50" s="28">
        <f>H49</f>
        <v>266.33333333333331</v>
      </c>
      <c r="I50" s="28">
        <f t="shared" si="2"/>
        <v>8991.6606060606064</v>
      </c>
      <c r="J50" s="24"/>
    </row>
    <row r="51" spans="1:10" ht="15" customHeight="1" x14ac:dyDescent="0.25">
      <c r="A51" s="40" t="s">
        <v>24</v>
      </c>
      <c r="B51" s="23" t="s">
        <v>223</v>
      </c>
      <c r="C51" s="26">
        <v>10</v>
      </c>
      <c r="D51" s="30"/>
      <c r="E51" s="26">
        <v>22</v>
      </c>
      <c r="F51" s="28">
        <f t="shared" si="3"/>
        <v>1650</v>
      </c>
      <c r="G51" s="28"/>
      <c r="H51" s="28">
        <f>H50</f>
        <v>266.33333333333331</v>
      </c>
      <c r="I51" s="28">
        <f t="shared" si="2"/>
        <v>-4358.3393939393945</v>
      </c>
      <c r="J51" s="24"/>
    </row>
    <row r="52" spans="1:10" ht="15" customHeight="1" x14ac:dyDescent="0.25">
      <c r="A52" s="24" t="s">
        <v>165</v>
      </c>
      <c r="B52" s="23" t="s">
        <v>213</v>
      </c>
      <c r="C52" s="26">
        <v>10</v>
      </c>
      <c r="D52" s="30"/>
      <c r="E52" s="26">
        <v>43</v>
      </c>
      <c r="F52" s="28">
        <f t="shared" si="3"/>
        <v>3225</v>
      </c>
      <c r="G52" s="28"/>
      <c r="H52" s="28">
        <f>H51</f>
        <v>266.33333333333331</v>
      </c>
      <c r="I52" s="28">
        <f t="shared" si="2"/>
        <v>-2783.3393939393941</v>
      </c>
      <c r="J52" s="24"/>
    </row>
    <row r="53" spans="1:10" ht="15" customHeight="1" x14ac:dyDescent="0.25">
      <c r="A53" s="40" t="s">
        <v>167</v>
      </c>
      <c r="B53" s="23">
        <v>11363</v>
      </c>
      <c r="C53" s="26">
        <v>10</v>
      </c>
      <c r="D53" s="30"/>
      <c r="E53" s="26">
        <v>89</v>
      </c>
      <c r="F53" s="28">
        <f t="shared" si="3"/>
        <v>6675</v>
      </c>
      <c r="G53" s="28"/>
      <c r="H53" s="28">
        <f>H52</f>
        <v>266.33333333333331</v>
      </c>
      <c r="I53" s="28">
        <f t="shared" si="2"/>
        <v>666.66060606060546</v>
      </c>
      <c r="J53" s="24"/>
    </row>
    <row r="54" spans="1:10" ht="15" customHeight="1" x14ac:dyDescent="0.25">
      <c r="A54" s="27" t="s">
        <v>71</v>
      </c>
      <c r="B54" s="23" t="s">
        <v>115</v>
      </c>
      <c r="C54" s="26">
        <v>10</v>
      </c>
      <c r="D54" s="30"/>
      <c r="E54" s="26">
        <v>62</v>
      </c>
      <c r="F54" s="28">
        <f t="shared" si="3"/>
        <v>4650</v>
      </c>
      <c r="G54" s="28"/>
      <c r="H54" s="28">
        <f>H53</f>
        <v>266.33333333333331</v>
      </c>
      <c r="I54" s="28">
        <f t="shared" si="2"/>
        <v>-1358.3393939393945</v>
      </c>
      <c r="J54" s="24"/>
    </row>
    <row r="55" spans="1:10" ht="15" customHeight="1" x14ac:dyDescent="0.25">
      <c r="A55" s="9" t="s">
        <v>21</v>
      </c>
      <c r="B55" s="17" t="s">
        <v>105</v>
      </c>
      <c r="C55" s="15">
        <v>11</v>
      </c>
      <c r="D55" s="16">
        <v>9000</v>
      </c>
      <c r="E55" s="15"/>
      <c r="F55" s="10">
        <f t="shared" si="3"/>
        <v>9000</v>
      </c>
      <c r="G55" s="10">
        <v>1265</v>
      </c>
      <c r="H55" s="10">
        <f>G55/6</f>
        <v>210.83333333333334</v>
      </c>
      <c r="I55" s="10">
        <f t="shared" si="2"/>
        <v>2936.1606060606064</v>
      </c>
      <c r="J55" s="9"/>
    </row>
    <row r="56" spans="1:10" ht="15" customHeight="1" x14ac:dyDescent="0.25">
      <c r="A56" s="24" t="s">
        <v>56</v>
      </c>
      <c r="B56" s="23" t="s">
        <v>81</v>
      </c>
      <c r="C56" s="26">
        <v>11</v>
      </c>
      <c r="D56" s="30"/>
      <c r="E56" s="26">
        <v>69</v>
      </c>
      <c r="F56" s="28">
        <f t="shared" si="3"/>
        <v>5175</v>
      </c>
      <c r="G56" s="28"/>
      <c r="H56" s="28">
        <f>H55</f>
        <v>210.83333333333334</v>
      </c>
      <c r="I56" s="28">
        <f t="shared" si="2"/>
        <v>-888.83939393939454</v>
      </c>
      <c r="J56" s="24"/>
    </row>
    <row r="57" spans="1:10" ht="15" customHeight="1" x14ac:dyDescent="0.25">
      <c r="A57" s="27" t="s">
        <v>193</v>
      </c>
      <c r="B57" s="23" t="s">
        <v>212</v>
      </c>
      <c r="C57" s="26">
        <v>11</v>
      </c>
      <c r="D57" s="30"/>
      <c r="E57" s="26">
        <v>59</v>
      </c>
      <c r="F57" s="28">
        <f t="shared" si="3"/>
        <v>4425</v>
      </c>
      <c r="G57" s="28"/>
      <c r="H57" s="28">
        <f>H56</f>
        <v>210.83333333333334</v>
      </c>
      <c r="I57" s="28">
        <f t="shared" si="2"/>
        <v>-1638.8393939393945</v>
      </c>
      <c r="J57" s="24"/>
    </row>
    <row r="58" spans="1:10" ht="15" customHeight="1" x14ac:dyDescent="0.25">
      <c r="A58" s="27" t="s">
        <v>160</v>
      </c>
      <c r="B58" s="23" t="s">
        <v>207</v>
      </c>
      <c r="C58" s="26">
        <v>11</v>
      </c>
      <c r="D58" s="30"/>
      <c r="E58" s="26">
        <v>30</v>
      </c>
      <c r="F58" s="28">
        <f t="shared" si="3"/>
        <v>2250</v>
      </c>
      <c r="G58" s="28"/>
      <c r="H58" s="28">
        <f>H57</f>
        <v>210.83333333333334</v>
      </c>
      <c r="I58" s="28">
        <f t="shared" si="2"/>
        <v>-3813.8393939393941</v>
      </c>
      <c r="J58" s="24"/>
    </row>
    <row r="59" spans="1:10" ht="15" customHeight="1" x14ac:dyDescent="0.25">
      <c r="A59" s="27" t="s">
        <v>187</v>
      </c>
      <c r="B59" s="23" t="s">
        <v>99</v>
      </c>
      <c r="C59" s="26">
        <v>11</v>
      </c>
      <c r="D59" s="30"/>
      <c r="E59" s="26">
        <v>26</v>
      </c>
      <c r="F59" s="28">
        <f t="shared" si="3"/>
        <v>1950</v>
      </c>
      <c r="G59" s="28"/>
      <c r="H59" s="28">
        <f>H58</f>
        <v>210.83333333333334</v>
      </c>
      <c r="I59" s="28">
        <f t="shared" si="2"/>
        <v>-4113.8393939393936</v>
      </c>
      <c r="J59" s="24"/>
    </row>
    <row r="60" spans="1:10" ht="15" customHeight="1" x14ac:dyDescent="0.25">
      <c r="A60" s="24" t="s">
        <v>285</v>
      </c>
      <c r="B60" s="23">
        <v>45754</v>
      </c>
      <c r="C60" s="26">
        <v>11</v>
      </c>
      <c r="D60" s="30"/>
      <c r="E60" s="26">
        <v>65</v>
      </c>
      <c r="F60" s="28">
        <f t="shared" si="3"/>
        <v>4875</v>
      </c>
      <c r="G60" s="28"/>
      <c r="H60" s="28">
        <f>H59</f>
        <v>210.83333333333334</v>
      </c>
      <c r="I60" s="28">
        <f t="shared" si="2"/>
        <v>-1188.8393939393945</v>
      </c>
      <c r="J60" s="24"/>
    </row>
    <row r="61" spans="1:10" ht="15" customHeight="1" x14ac:dyDescent="0.25">
      <c r="A61" s="13" t="s">
        <v>243</v>
      </c>
      <c r="B61" s="17" t="s">
        <v>208</v>
      </c>
      <c r="C61" s="15">
        <v>12</v>
      </c>
      <c r="D61" s="16">
        <v>9000</v>
      </c>
      <c r="E61" s="15"/>
      <c r="F61" s="10">
        <f t="shared" si="3"/>
        <v>9000</v>
      </c>
      <c r="G61" s="10">
        <v>1526</v>
      </c>
      <c r="H61" s="10">
        <f>G61/6</f>
        <v>254.33333333333334</v>
      </c>
      <c r="I61" s="10">
        <f t="shared" si="2"/>
        <v>2979.6606060606064</v>
      </c>
      <c r="J61" s="9"/>
    </row>
    <row r="62" spans="1:10" ht="15" customHeight="1" x14ac:dyDescent="0.25">
      <c r="A62" s="40" t="s">
        <v>30</v>
      </c>
      <c r="B62" s="23" t="s">
        <v>98</v>
      </c>
      <c r="C62" s="26">
        <v>12</v>
      </c>
      <c r="D62" s="30"/>
      <c r="E62" s="26">
        <v>84</v>
      </c>
      <c r="F62" s="28">
        <f t="shared" si="3"/>
        <v>6300</v>
      </c>
      <c r="G62" s="28"/>
      <c r="H62" s="28">
        <f>H61</f>
        <v>254.33333333333334</v>
      </c>
      <c r="I62" s="28">
        <f t="shared" si="2"/>
        <v>279.66060606060546</v>
      </c>
      <c r="J62" s="24"/>
    </row>
    <row r="63" spans="1:10" ht="15" customHeight="1" x14ac:dyDescent="0.25">
      <c r="A63" s="27" t="s">
        <v>244</v>
      </c>
      <c r="B63" s="23" t="s">
        <v>212</v>
      </c>
      <c r="C63" s="26">
        <v>12</v>
      </c>
      <c r="D63" s="30"/>
      <c r="E63" s="26">
        <v>54</v>
      </c>
      <c r="F63" s="28">
        <f t="shared" si="3"/>
        <v>4050</v>
      </c>
      <c r="G63" s="28"/>
      <c r="H63" s="28">
        <f>H62</f>
        <v>254.33333333333334</v>
      </c>
      <c r="I63" s="28">
        <f t="shared" si="2"/>
        <v>-1970.3393939393945</v>
      </c>
      <c r="J63" s="24"/>
    </row>
    <row r="64" spans="1:10" ht="15" customHeight="1" x14ac:dyDescent="0.25">
      <c r="A64" s="27" t="s">
        <v>47</v>
      </c>
      <c r="B64" s="23" t="s">
        <v>225</v>
      </c>
      <c r="C64" s="26">
        <v>12</v>
      </c>
      <c r="D64" s="30"/>
      <c r="E64" s="26">
        <v>53</v>
      </c>
      <c r="F64" s="28">
        <f t="shared" si="3"/>
        <v>3975</v>
      </c>
      <c r="G64" s="28"/>
      <c r="H64" s="28">
        <f>H63</f>
        <v>254.33333333333334</v>
      </c>
      <c r="I64" s="28">
        <f t="shared" si="2"/>
        <v>-2045.3393939393945</v>
      </c>
      <c r="J64" s="24"/>
    </row>
    <row r="65" spans="1:10" ht="15" customHeight="1" x14ac:dyDescent="0.25">
      <c r="A65" s="40" t="s">
        <v>189</v>
      </c>
      <c r="B65" s="23" t="s">
        <v>229</v>
      </c>
      <c r="C65" s="26">
        <v>12</v>
      </c>
      <c r="D65" s="30"/>
      <c r="E65" s="26">
        <v>3</v>
      </c>
      <c r="F65" s="28">
        <f t="shared" si="3"/>
        <v>225</v>
      </c>
      <c r="G65" s="28"/>
      <c r="H65" s="28">
        <f>H64</f>
        <v>254.33333333333334</v>
      </c>
      <c r="I65" s="28">
        <f t="shared" si="2"/>
        <v>-5795.3393939393945</v>
      </c>
      <c r="J65" s="24"/>
    </row>
    <row r="66" spans="1:10" ht="15" customHeight="1" x14ac:dyDescent="0.25">
      <c r="A66" s="40" t="s">
        <v>72</v>
      </c>
      <c r="B66" s="23" t="s">
        <v>117</v>
      </c>
      <c r="C66" s="26">
        <v>12</v>
      </c>
      <c r="D66" s="30"/>
      <c r="E66" s="26">
        <v>4</v>
      </c>
      <c r="F66" s="28">
        <f t="shared" si="3"/>
        <v>300</v>
      </c>
      <c r="G66" s="28"/>
      <c r="H66" s="28">
        <f>H65</f>
        <v>254.33333333333334</v>
      </c>
      <c r="I66" s="28">
        <f t="shared" si="2"/>
        <v>-5720.3393939393945</v>
      </c>
      <c r="J66" s="24"/>
    </row>
    <row r="67" spans="1:10" ht="15" customHeight="1" x14ac:dyDescent="0.25">
      <c r="A67" s="13" t="s">
        <v>46</v>
      </c>
      <c r="B67" s="17" t="s">
        <v>120</v>
      </c>
      <c r="C67" s="15">
        <v>13</v>
      </c>
      <c r="D67" s="16">
        <v>9000</v>
      </c>
      <c r="E67" s="15"/>
      <c r="F67" s="10">
        <f t="shared" si="3"/>
        <v>9000</v>
      </c>
      <c r="G67" s="10">
        <v>3278</v>
      </c>
      <c r="H67" s="10">
        <f>G67/6</f>
        <v>546.33333333333337</v>
      </c>
      <c r="I67" s="10">
        <f t="shared" si="2"/>
        <v>3271.6606060606064</v>
      </c>
      <c r="J67" s="9"/>
    </row>
    <row r="68" spans="1:10" ht="15" customHeight="1" x14ac:dyDescent="0.25">
      <c r="A68" s="24" t="s">
        <v>17</v>
      </c>
      <c r="B68" s="23" t="s">
        <v>114</v>
      </c>
      <c r="C68" s="26">
        <v>13</v>
      </c>
      <c r="D68" s="30"/>
      <c r="E68" s="26">
        <v>67</v>
      </c>
      <c r="F68" s="28">
        <f t="shared" si="3"/>
        <v>5025</v>
      </c>
      <c r="G68" s="28"/>
      <c r="H68" s="28">
        <f>H67</f>
        <v>546.33333333333337</v>
      </c>
      <c r="I68" s="28">
        <f t="shared" ref="I68:I99" si="4">F68+H68-$I$115</f>
        <v>-703.33939393939454</v>
      </c>
      <c r="J68" s="24"/>
    </row>
    <row r="69" spans="1:10" ht="15" customHeight="1" x14ac:dyDescent="0.25">
      <c r="A69" s="24" t="s">
        <v>288</v>
      </c>
      <c r="B69" s="23" t="s">
        <v>116</v>
      </c>
      <c r="C69" s="26">
        <v>13</v>
      </c>
      <c r="D69" s="30"/>
      <c r="E69" s="26">
        <v>45</v>
      </c>
      <c r="F69" s="28">
        <f t="shared" si="3"/>
        <v>3375</v>
      </c>
      <c r="G69" s="28"/>
      <c r="H69" s="28">
        <f>H68</f>
        <v>546.33333333333337</v>
      </c>
      <c r="I69" s="28">
        <f t="shared" si="4"/>
        <v>-2353.3393939393941</v>
      </c>
      <c r="J69" s="24"/>
    </row>
    <row r="70" spans="1:10" ht="15" customHeight="1" x14ac:dyDescent="0.25">
      <c r="A70" s="27" t="s">
        <v>242</v>
      </c>
      <c r="B70" s="23" t="s">
        <v>104</v>
      </c>
      <c r="C70" s="26">
        <v>13</v>
      </c>
      <c r="D70" s="30"/>
      <c r="E70" s="26">
        <v>46</v>
      </c>
      <c r="F70" s="28">
        <f t="shared" si="3"/>
        <v>3450</v>
      </c>
      <c r="G70" s="28"/>
      <c r="H70" s="28">
        <f>H69</f>
        <v>546.33333333333337</v>
      </c>
      <c r="I70" s="28">
        <f t="shared" si="4"/>
        <v>-2278.3393939393941</v>
      </c>
      <c r="J70" s="24"/>
    </row>
    <row r="71" spans="1:10" ht="15" customHeight="1" x14ac:dyDescent="0.25">
      <c r="A71" s="27" t="s">
        <v>45</v>
      </c>
      <c r="B71" s="23" t="s">
        <v>92</v>
      </c>
      <c r="C71" s="26">
        <v>13</v>
      </c>
      <c r="D71" s="30"/>
      <c r="E71" s="26">
        <v>9</v>
      </c>
      <c r="F71" s="28">
        <f t="shared" si="3"/>
        <v>675</v>
      </c>
      <c r="G71" s="28"/>
      <c r="H71" s="28">
        <f>H70</f>
        <v>546.33333333333337</v>
      </c>
      <c r="I71" s="28">
        <f t="shared" si="4"/>
        <v>-5053.3393939393936</v>
      </c>
      <c r="J71" s="24"/>
    </row>
    <row r="72" spans="1:10" ht="15" customHeight="1" x14ac:dyDescent="0.25">
      <c r="A72" s="40" t="s">
        <v>69</v>
      </c>
      <c r="B72" s="23" t="s">
        <v>111</v>
      </c>
      <c r="C72" s="26">
        <v>13</v>
      </c>
      <c r="D72" s="30"/>
      <c r="E72" s="26">
        <v>13</v>
      </c>
      <c r="F72" s="28">
        <f t="shared" si="3"/>
        <v>975</v>
      </c>
      <c r="G72" s="28"/>
      <c r="H72" s="28">
        <f>H71</f>
        <v>546.33333333333337</v>
      </c>
      <c r="I72" s="28">
        <f t="shared" si="4"/>
        <v>-4753.3393939393936</v>
      </c>
      <c r="J72" s="24"/>
    </row>
    <row r="73" spans="1:10" ht="15" customHeight="1" x14ac:dyDescent="0.25">
      <c r="A73" s="9" t="s">
        <v>235</v>
      </c>
      <c r="B73" s="17" t="s">
        <v>79</v>
      </c>
      <c r="C73" s="15">
        <v>14</v>
      </c>
      <c r="D73" s="16">
        <v>9000</v>
      </c>
      <c r="E73" s="15"/>
      <c r="F73" s="10">
        <f t="shared" si="3"/>
        <v>9000</v>
      </c>
      <c r="G73" s="10">
        <v>5244</v>
      </c>
      <c r="H73" s="10">
        <f>G73/6</f>
        <v>874</v>
      </c>
      <c r="I73" s="10">
        <f t="shared" si="4"/>
        <v>3599.3272727272724</v>
      </c>
      <c r="J73" s="9"/>
    </row>
    <row r="74" spans="1:10" ht="15" customHeight="1" x14ac:dyDescent="0.25">
      <c r="A74" s="40" t="s">
        <v>180</v>
      </c>
      <c r="B74" s="23">
        <v>41467</v>
      </c>
      <c r="C74" s="26">
        <v>14</v>
      </c>
      <c r="D74" s="30"/>
      <c r="E74" s="26">
        <v>66</v>
      </c>
      <c r="F74" s="28">
        <f t="shared" si="3"/>
        <v>4950</v>
      </c>
      <c r="G74" s="28"/>
      <c r="H74" s="28">
        <f>H73</f>
        <v>874</v>
      </c>
      <c r="I74" s="28">
        <f t="shared" si="4"/>
        <v>-450.67272727272757</v>
      </c>
      <c r="J74" s="24"/>
    </row>
    <row r="75" spans="1:10" ht="15" customHeight="1" x14ac:dyDescent="0.25">
      <c r="A75" s="24" t="s">
        <v>61</v>
      </c>
      <c r="B75" s="23">
        <v>2767</v>
      </c>
      <c r="C75" s="26">
        <v>14</v>
      </c>
      <c r="D75" s="30"/>
      <c r="E75" s="26">
        <v>86</v>
      </c>
      <c r="F75" s="28">
        <f t="shared" si="3"/>
        <v>6450</v>
      </c>
      <c r="G75" s="28"/>
      <c r="H75" s="28">
        <f>H74</f>
        <v>874</v>
      </c>
      <c r="I75" s="28">
        <f t="shared" si="4"/>
        <v>1049.3272727272724</v>
      </c>
      <c r="J75" s="24"/>
    </row>
    <row r="76" spans="1:10" ht="15" customHeight="1" x14ac:dyDescent="0.25">
      <c r="A76" s="26" t="s">
        <v>275</v>
      </c>
      <c r="B76" s="23">
        <v>35941</v>
      </c>
      <c r="C76" s="26">
        <v>14</v>
      </c>
      <c r="D76" s="30"/>
      <c r="E76" s="26">
        <v>32</v>
      </c>
      <c r="F76" s="28">
        <f t="shared" si="3"/>
        <v>2400</v>
      </c>
      <c r="G76" s="28"/>
      <c r="H76" s="28">
        <f>H75</f>
        <v>874</v>
      </c>
      <c r="I76" s="28">
        <f t="shared" si="4"/>
        <v>-3000.6727272727276</v>
      </c>
      <c r="J76" s="24"/>
    </row>
    <row r="77" spans="1:10" ht="15" customHeight="1" x14ac:dyDescent="0.25">
      <c r="A77" s="24" t="s">
        <v>274</v>
      </c>
      <c r="B77" s="23">
        <v>26679</v>
      </c>
      <c r="C77" s="26">
        <v>14</v>
      </c>
      <c r="D77" s="30"/>
      <c r="E77" s="26">
        <v>84</v>
      </c>
      <c r="F77" s="28">
        <f t="shared" si="3"/>
        <v>6300</v>
      </c>
      <c r="G77" s="28"/>
      <c r="H77" s="28">
        <f>H76</f>
        <v>874</v>
      </c>
      <c r="I77" s="28">
        <f t="shared" si="4"/>
        <v>899.32727272727243</v>
      </c>
      <c r="J77" s="24"/>
    </row>
    <row r="78" spans="1:10" ht="15" customHeight="1" x14ac:dyDescent="0.25">
      <c r="A78" s="27" t="s">
        <v>139</v>
      </c>
      <c r="B78" s="23" t="s">
        <v>196</v>
      </c>
      <c r="C78" s="26">
        <v>14</v>
      </c>
      <c r="D78" s="30"/>
      <c r="E78" s="26">
        <v>26</v>
      </c>
      <c r="F78" s="28">
        <f t="shared" si="3"/>
        <v>1950</v>
      </c>
      <c r="G78" s="28"/>
      <c r="H78" s="28">
        <f>H77</f>
        <v>874</v>
      </c>
      <c r="I78" s="28">
        <f t="shared" si="4"/>
        <v>-3450.6727272727276</v>
      </c>
      <c r="J78" s="24"/>
    </row>
    <row r="79" spans="1:10" ht="15" customHeight="1" x14ac:dyDescent="0.25">
      <c r="A79" s="13" t="s">
        <v>176</v>
      </c>
      <c r="B79" s="17">
        <v>2313</v>
      </c>
      <c r="C79" s="15">
        <v>15</v>
      </c>
      <c r="D79" s="16">
        <v>9000</v>
      </c>
      <c r="E79" s="15"/>
      <c r="F79" s="10">
        <f t="shared" si="3"/>
        <v>9000</v>
      </c>
      <c r="G79" s="10">
        <v>656</v>
      </c>
      <c r="H79" s="10">
        <f>G79/6</f>
        <v>109.33333333333333</v>
      </c>
      <c r="I79" s="10">
        <f t="shared" si="4"/>
        <v>2834.6606060606064</v>
      </c>
      <c r="J79" s="9"/>
    </row>
    <row r="80" spans="1:10" ht="15" customHeight="1" x14ac:dyDescent="0.25">
      <c r="A80" s="24" t="s">
        <v>237</v>
      </c>
      <c r="B80" s="23" t="s">
        <v>128</v>
      </c>
      <c r="C80" s="26">
        <v>15</v>
      </c>
      <c r="D80" s="30"/>
      <c r="E80" s="26">
        <v>17</v>
      </c>
      <c r="F80" s="28">
        <f t="shared" si="3"/>
        <v>1275</v>
      </c>
      <c r="G80" s="28"/>
      <c r="H80" s="28">
        <f>H79</f>
        <v>109.33333333333333</v>
      </c>
      <c r="I80" s="28">
        <f t="shared" si="4"/>
        <v>-4890.3393939393945</v>
      </c>
      <c r="J80" s="24"/>
    </row>
    <row r="81" spans="1:10" ht="15" customHeight="1" x14ac:dyDescent="0.25">
      <c r="A81" s="43" t="s">
        <v>284</v>
      </c>
      <c r="B81" s="41">
        <v>2269</v>
      </c>
      <c r="C81" s="26">
        <v>15</v>
      </c>
      <c r="D81" s="30"/>
      <c r="E81" s="26">
        <v>103</v>
      </c>
      <c r="F81" s="28">
        <f t="shared" si="3"/>
        <v>7725</v>
      </c>
      <c r="G81" s="28"/>
      <c r="H81" s="28">
        <f>H80</f>
        <v>109.33333333333333</v>
      </c>
      <c r="I81" s="28">
        <f t="shared" si="4"/>
        <v>1559.6606060606055</v>
      </c>
      <c r="J81" s="24"/>
    </row>
    <row r="82" spans="1:10" ht="15" customHeight="1" x14ac:dyDescent="0.25">
      <c r="A82" s="24" t="s">
        <v>143</v>
      </c>
      <c r="B82" s="23">
        <v>51351</v>
      </c>
      <c r="C82" s="26">
        <v>15</v>
      </c>
      <c r="D82" s="30"/>
      <c r="E82" s="26">
        <v>16</v>
      </c>
      <c r="F82" s="28">
        <f>(E82*75)+D82</f>
        <v>1200</v>
      </c>
      <c r="G82" s="28"/>
      <c r="H82" s="28">
        <f>H81</f>
        <v>109.33333333333333</v>
      </c>
      <c r="I82" s="28">
        <f t="shared" si="4"/>
        <v>-4965.3393939393945</v>
      </c>
      <c r="J82" s="24"/>
    </row>
    <row r="83" spans="1:10" ht="15" customHeight="1" x14ac:dyDescent="0.25">
      <c r="A83" s="27" t="s">
        <v>28</v>
      </c>
      <c r="B83" s="23" t="s">
        <v>106</v>
      </c>
      <c r="C83" s="26">
        <v>15</v>
      </c>
      <c r="D83" s="30"/>
      <c r="E83" s="26">
        <v>53</v>
      </c>
      <c r="F83" s="28">
        <f t="shared" ref="F83:F101" si="5">(E83*75)+D83</f>
        <v>3975</v>
      </c>
      <c r="G83" s="28"/>
      <c r="H83" s="28">
        <f>H82</f>
        <v>109.33333333333333</v>
      </c>
      <c r="I83" s="28">
        <f t="shared" si="4"/>
        <v>-2190.3393939393941</v>
      </c>
      <c r="J83" s="24"/>
    </row>
    <row r="84" spans="1:10" ht="15" customHeight="1" x14ac:dyDescent="0.25">
      <c r="A84" s="24" t="s">
        <v>178</v>
      </c>
      <c r="B84" s="23" t="s">
        <v>231</v>
      </c>
      <c r="C84" s="26">
        <v>15</v>
      </c>
      <c r="D84" s="30"/>
      <c r="E84" s="26">
        <v>134</v>
      </c>
      <c r="F84" s="28">
        <f t="shared" si="5"/>
        <v>10050</v>
      </c>
      <c r="G84" s="28"/>
      <c r="H84" s="28">
        <f>H83</f>
        <v>109.33333333333333</v>
      </c>
      <c r="I84" s="28">
        <f t="shared" si="4"/>
        <v>3884.6606060606064</v>
      </c>
      <c r="J84" s="24"/>
    </row>
    <row r="85" spans="1:10" ht="15" customHeight="1" x14ac:dyDescent="0.25">
      <c r="A85" s="9" t="s">
        <v>224</v>
      </c>
      <c r="B85" s="17">
        <v>11490</v>
      </c>
      <c r="C85" s="15">
        <v>16</v>
      </c>
      <c r="D85" s="16">
        <v>9000</v>
      </c>
      <c r="E85" s="15"/>
      <c r="F85" s="10">
        <f t="shared" si="5"/>
        <v>9000</v>
      </c>
      <c r="G85" s="10">
        <v>0</v>
      </c>
      <c r="H85" s="10">
        <f>G85/6</f>
        <v>0</v>
      </c>
      <c r="I85" s="10">
        <f t="shared" si="4"/>
        <v>2725.3272727272724</v>
      </c>
      <c r="J85" s="9"/>
    </row>
    <row r="86" spans="1:10" ht="15" customHeight="1" x14ac:dyDescent="0.25">
      <c r="A86" s="24" t="s">
        <v>31</v>
      </c>
      <c r="B86" s="23" t="s">
        <v>217</v>
      </c>
      <c r="C86" s="26">
        <v>16</v>
      </c>
      <c r="D86" s="30"/>
      <c r="E86" s="26">
        <v>66</v>
      </c>
      <c r="F86" s="28">
        <f t="shared" si="5"/>
        <v>4950</v>
      </c>
      <c r="G86" s="28"/>
      <c r="H86" s="28">
        <f>H85</f>
        <v>0</v>
      </c>
      <c r="I86" s="28">
        <f t="shared" si="4"/>
        <v>-1324.6727272727276</v>
      </c>
      <c r="J86" s="24"/>
    </row>
    <row r="87" spans="1:10" ht="15" customHeight="1" x14ac:dyDescent="0.25">
      <c r="A87" s="24" t="s">
        <v>234</v>
      </c>
      <c r="B87" s="23" t="s">
        <v>135</v>
      </c>
      <c r="C87" s="26">
        <v>16</v>
      </c>
      <c r="D87" s="30"/>
      <c r="E87" s="26">
        <v>101</v>
      </c>
      <c r="F87" s="28">
        <f t="shared" si="5"/>
        <v>7575</v>
      </c>
      <c r="G87" s="28"/>
      <c r="H87" s="28">
        <f>H86</f>
        <v>0</v>
      </c>
      <c r="I87" s="28">
        <f t="shared" si="4"/>
        <v>1300.3272727272724</v>
      </c>
      <c r="J87" s="24"/>
    </row>
    <row r="88" spans="1:10" ht="15" customHeight="1" x14ac:dyDescent="0.25">
      <c r="A88" s="24" t="s">
        <v>73</v>
      </c>
      <c r="B88" s="23">
        <v>11414</v>
      </c>
      <c r="C88" s="26">
        <v>16</v>
      </c>
      <c r="D88" s="30"/>
      <c r="E88" s="26">
        <v>62</v>
      </c>
      <c r="F88" s="28">
        <f t="shared" si="5"/>
        <v>4650</v>
      </c>
      <c r="G88" s="28"/>
      <c r="H88" s="28">
        <f>H87</f>
        <v>0</v>
      </c>
      <c r="I88" s="28">
        <f t="shared" si="4"/>
        <v>-1624.6727272727276</v>
      </c>
      <c r="J88" s="24"/>
    </row>
    <row r="89" spans="1:10" ht="15" customHeight="1" x14ac:dyDescent="0.25">
      <c r="A89" s="24" t="s">
        <v>177</v>
      </c>
      <c r="B89" s="23" t="s">
        <v>222</v>
      </c>
      <c r="C89" s="26">
        <v>16</v>
      </c>
      <c r="D89" s="30"/>
      <c r="E89" s="26">
        <v>36</v>
      </c>
      <c r="F89" s="28">
        <f t="shared" si="5"/>
        <v>2700</v>
      </c>
      <c r="G89" s="28"/>
      <c r="H89" s="28">
        <f>H88</f>
        <v>0</v>
      </c>
      <c r="I89" s="28">
        <f t="shared" si="4"/>
        <v>-3574.6727272727276</v>
      </c>
      <c r="J89" s="24"/>
    </row>
    <row r="90" spans="1:10" ht="15" customHeight="1" x14ac:dyDescent="0.25">
      <c r="A90" s="43" t="s">
        <v>174</v>
      </c>
      <c r="B90" s="23" t="s">
        <v>198</v>
      </c>
      <c r="C90" s="26">
        <v>16</v>
      </c>
      <c r="D90" s="30"/>
      <c r="E90" s="26">
        <v>37</v>
      </c>
      <c r="F90" s="28">
        <f t="shared" si="5"/>
        <v>2775</v>
      </c>
      <c r="G90" s="28"/>
      <c r="H90" s="28">
        <f>H89</f>
        <v>0</v>
      </c>
      <c r="I90" s="28">
        <f t="shared" si="4"/>
        <v>-3499.6727272727276</v>
      </c>
      <c r="J90" s="24"/>
    </row>
    <row r="91" spans="1:10" ht="15" customHeight="1" x14ac:dyDescent="0.25">
      <c r="A91" s="13" t="s">
        <v>194</v>
      </c>
      <c r="B91" s="17" t="s">
        <v>215</v>
      </c>
      <c r="C91" s="15">
        <v>17</v>
      </c>
      <c r="D91" s="16">
        <v>9000</v>
      </c>
      <c r="E91" s="15"/>
      <c r="F91" s="10">
        <f t="shared" si="5"/>
        <v>9000</v>
      </c>
      <c r="G91" s="10">
        <v>0</v>
      </c>
      <c r="H91" s="10">
        <f>G91/6</f>
        <v>0</v>
      </c>
      <c r="I91" s="10">
        <f t="shared" si="4"/>
        <v>2725.3272727272724</v>
      </c>
      <c r="J91" s="9"/>
    </row>
    <row r="92" spans="1:10" ht="15" customHeight="1" x14ac:dyDescent="0.25">
      <c r="A92" s="27" t="s">
        <v>240</v>
      </c>
      <c r="B92" s="23" t="s">
        <v>208</v>
      </c>
      <c r="C92" s="26">
        <v>17</v>
      </c>
      <c r="D92" s="30"/>
      <c r="E92" s="26">
        <v>43</v>
      </c>
      <c r="F92" s="28">
        <f t="shared" si="5"/>
        <v>3225</v>
      </c>
      <c r="G92" s="28"/>
      <c r="H92" s="28">
        <f>H91</f>
        <v>0</v>
      </c>
      <c r="I92" s="28">
        <f t="shared" si="4"/>
        <v>-3049.6727272727276</v>
      </c>
      <c r="J92" s="24"/>
    </row>
    <row r="93" spans="1:10" ht="15" customHeight="1" x14ac:dyDescent="0.25">
      <c r="A93" s="24" t="s">
        <v>280</v>
      </c>
      <c r="B93" s="23">
        <v>1350</v>
      </c>
      <c r="C93" s="26">
        <v>17</v>
      </c>
      <c r="D93" s="30"/>
      <c r="E93" s="26">
        <v>72</v>
      </c>
      <c r="F93" s="28">
        <f t="shared" si="5"/>
        <v>5400</v>
      </c>
      <c r="G93" s="28"/>
      <c r="H93" s="28">
        <f>H92</f>
        <v>0</v>
      </c>
      <c r="I93" s="28">
        <f t="shared" si="4"/>
        <v>-874.67272727272757</v>
      </c>
      <c r="J93" s="24"/>
    </row>
    <row r="94" spans="1:10" ht="15" customHeight="1" x14ac:dyDescent="0.25">
      <c r="A94" s="40" t="s">
        <v>247</v>
      </c>
      <c r="B94" s="23">
        <v>2167</v>
      </c>
      <c r="C94" s="26">
        <v>17</v>
      </c>
      <c r="D94" s="30"/>
      <c r="E94" s="26">
        <v>38</v>
      </c>
      <c r="F94" s="28">
        <f t="shared" si="5"/>
        <v>2850</v>
      </c>
      <c r="G94" s="28"/>
      <c r="H94" s="28">
        <f>H93</f>
        <v>0</v>
      </c>
      <c r="I94" s="28">
        <f t="shared" si="4"/>
        <v>-3424.6727272727276</v>
      </c>
      <c r="J94" s="24"/>
    </row>
    <row r="95" spans="1:10" ht="15" customHeight="1" x14ac:dyDescent="0.25">
      <c r="A95" s="24" t="s">
        <v>164</v>
      </c>
      <c r="B95" s="23" t="s">
        <v>209</v>
      </c>
      <c r="C95" s="26">
        <v>17</v>
      </c>
      <c r="D95" s="30"/>
      <c r="E95" s="26">
        <v>30</v>
      </c>
      <c r="F95" s="28">
        <f t="shared" si="5"/>
        <v>2250</v>
      </c>
      <c r="G95" s="28"/>
      <c r="H95" s="28">
        <f>H94</f>
        <v>0</v>
      </c>
      <c r="I95" s="28">
        <f t="shared" si="4"/>
        <v>-4024.6727272727276</v>
      </c>
      <c r="J95" s="24"/>
    </row>
    <row r="96" spans="1:10" ht="15" customHeight="1" x14ac:dyDescent="0.25">
      <c r="A96" s="40" t="s">
        <v>190</v>
      </c>
      <c r="B96" s="23" t="s">
        <v>228</v>
      </c>
      <c r="C96" s="26">
        <v>17</v>
      </c>
      <c r="D96" s="30"/>
      <c r="E96" s="26">
        <v>33</v>
      </c>
      <c r="F96" s="28">
        <f t="shared" si="5"/>
        <v>2475</v>
      </c>
      <c r="G96" s="28"/>
      <c r="H96" s="28">
        <f>H95</f>
        <v>0</v>
      </c>
      <c r="I96" s="28">
        <f t="shared" si="4"/>
        <v>-3799.6727272727276</v>
      </c>
      <c r="J96" s="24"/>
    </row>
    <row r="97" spans="1:10" ht="15" customHeight="1" x14ac:dyDescent="0.25">
      <c r="A97" s="13" t="s">
        <v>175</v>
      </c>
      <c r="B97" s="17" t="s">
        <v>198</v>
      </c>
      <c r="C97" s="15">
        <v>18</v>
      </c>
      <c r="D97" s="16">
        <v>9000</v>
      </c>
      <c r="E97" s="15"/>
      <c r="F97" s="10">
        <f t="shared" si="5"/>
        <v>9000</v>
      </c>
      <c r="G97" s="10">
        <v>972</v>
      </c>
      <c r="H97" s="10">
        <f>G97/6</f>
        <v>162</v>
      </c>
      <c r="I97" s="10">
        <f t="shared" si="4"/>
        <v>2887.3272727272724</v>
      </c>
      <c r="J97" s="9"/>
    </row>
    <row r="98" spans="1:10" ht="15" customHeight="1" x14ac:dyDescent="0.25">
      <c r="A98" s="24" t="s">
        <v>182</v>
      </c>
      <c r="B98" s="23">
        <v>37364</v>
      </c>
      <c r="C98" s="26">
        <v>18</v>
      </c>
      <c r="D98" s="30"/>
      <c r="E98" s="26">
        <v>33</v>
      </c>
      <c r="F98" s="28">
        <f t="shared" si="5"/>
        <v>2475</v>
      </c>
      <c r="G98" s="28"/>
      <c r="H98" s="28">
        <f>H97</f>
        <v>162</v>
      </c>
      <c r="I98" s="28">
        <f t="shared" si="4"/>
        <v>-3637.6727272727276</v>
      </c>
      <c r="J98" s="24"/>
    </row>
    <row r="99" spans="1:10" ht="15" customHeight="1" x14ac:dyDescent="0.25">
      <c r="A99" s="24" t="s">
        <v>18</v>
      </c>
      <c r="B99" s="23" t="s">
        <v>87</v>
      </c>
      <c r="C99" s="26">
        <v>18</v>
      </c>
      <c r="D99" s="30"/>
      <c r="E99" s="26">
        <v>44</v>
      </c>
      <c r="F99" s="28">
        <f t="shared" si="5"/>
        <v>3300</v>
      </c>
      <c r="G99" s="28"/>
      <c r="H99" s="28">
        <f>H98</f>
        <v>162</v>
      </c>
      <c r="I99" s="28">
        <f t="shared" si="4"/>
        <v>-2812.6727272727276</v>
      </c>
      <c r="J99" s="24"/>
    </row>
    <row r="100" spans="1:10" ht="15" customHeight="1" x14ac:dyDescent="0.25">
      <c r="A100" s="24" t="s">
        <v>236</v>
      </c>
      <c r="B100" s="23" t="s">
        <v>96</v>
      </c>
      <c r="C100" s="26">
        <v>18</v>
      </c>
      <c r="D100" s="30"/>
      <c r="E100" s="26">
        <v>49</v>
      </c>
      <c r="F100" s="28">
        <f t="shared" si="5"/>
        <v>3675</v>
      </c>
      <c r="G100" s="28"/>
      <c r="H100" s="28">
        <f>H99</f>
        <v>162</v>
      </c>
      <c r="I100" s="28">
        <f t="shared" ref="I100:I113" si="6">F100+H100-$I$115</f>
        <v>-2437.6727272727276</v>
      </c>
      <c r="J100" s="24"/>
    </row>
    <row r="101" spans="1:10" ht="15" customHeight="1" x14ac:dyDescent="0.25">
      <c r="A101" s="24" t="s">
        <v>256</v>
      </c>
      <c r="B101" s="23" t="s">
        <v>122</v>
      </c>
      <c r="C101" s="26">
        <v>18</v>
      </c>
      <c r="D101" s="30"/>
      <c r="E101" s="26">
        <v>80</v>
      </c>
      <c r="F101" s="28">
        <f t="shared" si="5"/>
        <v>6000</v>
      </c>
      <c r="G101" s="28"/>
      <c r="H101" s="28">
        <f>H100</f>
        <v>162</v>
      </c>
      <c r="I101" s="28">
        <f t="shared" si="6"/>
        <v>-112.67272727272757</v>
      </c>
      <c r="J101" s="24"/>
    </row>
    <row r="102" spans="1:10" ht="15" customHeight="1" x14ac:dyDescent="0.25">
      <c r="A102" s="26" t="s">
        <v>140</v>
      </c>
      <c r="B102" s="23" t="s">
        <v>197</v>
      </c>
      <c r="C102" s="26">
        <v>18</v>
      </c>
      <c r="D102" s="30"/>
      <c r="E102" s="26">
        <v>40</v>
      </c>
      <c r="F102" s="28">
        <f>(E102*75)+D102</f>
        <v>3000</v>
      </c>
      <c r="G102" s="28"/>
      <c r="H102" s="28">
        <f>H101</f>
        <v>162</v>
      </c>
      <c r="I102" s="28">
        <f t="shared" si="6"/>
        <v>-3112.6727272727276</v>
      </c>
      <c r="J102" s="24"/>
    </row>
    <row r="103" spans="1:10" ht="15" customHeight="1" x14ac:dyDescent="0.25">
      <c r="A103" s="9" t="s">
        <v>57</v>
      </c>
      <c r="B103" s="17" t="s">
        <v>80</v>
      </c>
      <c r="C103" s="15">
        <v>19</v>
      </c>
      <c r="D103" s="16">
        <v>10000</v>
      </c>
      <c r="E103" s="15"/>
      <c r="F103" s="10">
        <f t="shared" ref="F103:F113" si="7">(E103*75)+D103</f>
        <v>10000</v>
      </c>
      <c r="G103" s="10">
        <v>468</v>
      </c>
      <c r="H103" s="10">
        <f>G103/5</f>
        <v>93.6</v>
      </c>
      <c r="I103" s="10">
        <f t="shared" si="6"/>
        <v>3818.9272727272728</v>
      </c>
      <c r="J103" s="9"/>
    </row>
    <row r="104" spans="1:10" ht="15" customHeight="1" x14ac:dyDescent="0.25">
      <c r="A104" s="24" t="s">
        <v>286</v>
      </c>
      <c r="B104" s="23">
        <v>11308</v>
      </c>
      <c r="C104" s="26">
        <v>19</v>
      </c>
      <c r="D104" s="30"/>
      <c r="E104" s="26">
        <v>50</v>
      </c>
      <c r="F104" s="28">
        <f t="shared" si="7"/>
        <v>3750</v>
      </c>
      <c r="G104" s="28"/>
      <c r="H104" s="28">
        <f>H103</f>
        <v>93.6</v>
      </c>
      <c r="I104" s="28">
        <f t="shared" si="6"/>
        <v>-2431.0727272727277</v>
      </c>
      <c r="J104" s="24"/>
    </row>
    <row r="105" spans="1:10" ht="15" customHeight="1" x14ac:dyDescent="0.25">
      <c r="A105" s="48" t="s">
        <v>226</v>
      </c>
      <c r="B105" s="23" t="s">
        <v>227</v>
      </c>
      <c r="C105" s="26">
        <v>19</v>
      </c>
      <c r="D105" s="30"/>
      <c r="E105" s="26">
        <v>186</v>
      </c>
      <c r="F105" s="28">
        <f t="shared" si="7"/>
        <v>13950</v>
      </c>
      <c r="G105" s="28"/>
      <c r="H105" s="28">
        <f>H104</f>
        <v>93.6</v>
      </c>
      <c r="I105" s="28">
        <f t="shared" si="6"/>
        <v>7768.9272727272728</v>
      </c>
      <c r="J105" s="24"/>
    </row>
    <row r="106" spans="1:10" ht="15" customHeight="1" x14ac:dyDescent="0.25">
      <c r="A106" s="24" t="s">
        <v>192</v>
      </c>
      <c r="B106" s="23">
        <v>3344</v>
      </c>
      <c r="C106" s="26">
        <v>19</v>
      </c>
      <c r="D106" s="30"/>
      <c r="E106" s="26">
        <v>95</v>
      </c>
      <c r="F106" s="28">
        <f t="shared" si="7"/>
        <v>7125</v>
      </c>
      <c r="G106" s="28"/>
      <c r="H106" s="28">
        <f>H105</f>
        <v>93.6</v>
      </c>
      <c r="I106" s="28">
        <f t="shared" si="6"/>
        <v>943.92727272727279</v>
      </c>
      <c r="J106" s="24"/>
    </row>
    <row r="107" spans="1:10" ht="15" customHeight="1" x14ac:dyDescent="0.25">
      <c r="A107" s="24" t="s">
        <v>238</v>
      </c>
      <c r="B107" s="23" t="s">
        <v>96</v>
      </c>
      <c r="C107" s="26">
        <v>19</v>
      </c>
      <c r="D107" s="30"/>
      <c r="E107" s="26">
        <v>41</v>
      </c>
      <c r="F107" s="28">
        <f t="shared" si="7"/>
        <v>3075</v>
      </c>
      <c r="G107" s="28"/>
      <c r="H107" s="28">
        <f>H106</f>
        <v>93.6</v>
      </c>
      <c r="I107" s="28">
        <f t="shared" si="6"/>
        <v>-3106.0727272727277</v>
      </c>
      <c r="J107" s="24"/>
    </row>
    <row r="108" spans="1:10" ht="15" customHeight="1" x14ac:dyDescent="0.25">
      <c r="A108" s="9" t="s">
        <v>150</v>
      </c>
      <c r="B108" s="17" t="s">
        <v>203</v>
      </c>
      <c r="C108" s="15">
        <v>20</v>
      </c>
      <c r="D108" s="16">
        <v>9000</v>
      </c>
      <c r="E108" s="15"/>
      <c r="F108" s="10">
        <f t="shared" si="7"/>
        <v>9000</v>
      </c>
      <c r="G108" s="10">
        <v>2512</v>
      </c>
      <c r="H108" s="10">
        <f>G108/6</f>
        <v>418.66666666666669</v>
      </c>
      <c r="I108" s="10">
        <f t="shared" si="6"/>
        <v>3143.9939393939385</v>
      </c>
      <c r="J108" s="9"/>
    </row>
    <row r="109" spans="1:10" ht="15" customHeight="1" x14ac:dyDescent="0.25">
      <c r="A109" s="24" t="s">
        <v>248</v>
      </c>
      <c r="B109" s="23">
        <v>37365</v>
      </c>
      <c r="C109" s="26">
        <v>20</v>
      </c>
      <c r="D109" s="30"/>
      <c r="E109" s="26">
        <v>60</v>
      </c>
      <c r="F109" s="28">
        <f t="shared" si="7"/>
        <v>4500</v>
      </c>
      <c r="G109" s="28"/>
      <c r="H109" s="28">
        <f>H108</f>
        <v>418.66666666666669</v>
      </c>
      <c r="I109" s="28">
        <f t="shared" si="6"/>
        <v>-1356.0060606060606</v>
      </c>
      <c r="J109" s="24"/>
    </row>
    <row r="110" spans="1:10" ht="15" customHeight="1" x14ac:dyDescent="0.25">
      <c r="A110" s="24" t="s">
        <v>241</v>
      </c>
      <c r="B110" s="23" t="s">
        <v>104</v>
      </c>
      <c r="C110" s="26">
        <v>20</v>
      </c>
      <c r="D110" s="30"/>
      <c r="E110" s="26">
        <v>44</v>
      </c>
      <c r="F110" s="28">
        <f t="shared" si="7"/>
        <v>3300</v>
      </c>
      <c r="G110" s="28"/>
      <c r="H110" s="28">
        <f>H109</f>
        <v>418.66666666666669</v>
      </c>
      <c r="I110" s="28">
        <f t="shared" si="6"/>
        <v>-2556.0060606060611</v>
      </c>
      <c r="J110" s="24"/>
    </row>
    <row r="111" spans="1:10" ht="15" customHeight="1" x14ac:dyDescent="0.25">
      <c r="A111" s="27" t="s">
        <v>148</v>
      </c>
      <c r="B111" s="23" t="s">
        <v>202</v>
      </c>
      <c r="C111" s="26">
        <v>20</v>
      </c>
      <c r="D111" s="30"/>
      <c r="E111" s="26">
        <v>30</v>
      </c>
      <c r="F111" s="28">
        <f t="shared" si="7"/>
        <v>2250</v>
      </c>
      <c r="G111" s="28"/>
      <c r="H111" s="28">
        <f>H110</f>
        <v>418.66666666666669</v>
      </c>
      <c r="I111" s="28">
        <f t="shared" si="6"/>
        <v>-3606.0060606060611</v>
      </c>
      <c r="J111" s="24"/>
    </row>
    <row r="112" spans="1:10" ht="15" customHeight="1" x14ac:dyDescent="0.25">
      <c r="A112" s="40" t="s">
        <v>282</v>
      </c>
      <c r="B112" s="23">
        <v>4098</v>
      </c>
      <c r="C112" s="26">
        <v>20</v>
      </c>
      <c r="D112" s="30"/>
      <c r="E112" s="26">
        <v>91</v>
      </c>
      <c r="F112" s="28">
        <f t="shared" si="7"/>
        <v>6825</v>
      </c>
      <c r="G112" s="28"/>
      <c r="H112" s="28">
        <f>H111</f>
        <v>418.66666666666669</v>
      </c>
      <c r="I112" s="28">
        <f t="shared" si="6"/>
        <v>968.9939393939394</v>
      </c>
      <c r="J112" s="24"/>
    </row>
    <row r="113" spans="1:11" ht="15" customHeight="1" x14ac:dyDescent="0.25">
      <c r="A113" s="24" t="s">
        <v>149</v>
      </c>
      <c r="B113" s="23" t="s">
        <v>100</v>
      </c>
      <c r="C113" s="26">
        <v>20</v>
      </c>
      <c r="D113" s="30"/>
      <c r="E113" s="26">
        <v>44</v>
      </c>
      <c r="F113" s="28">
        <f t="shared" si="7"/>
        <v>3300</v>
      </c>
      <c r="G113" s="28"/>
      <c r="H113" s="28">
        <f>H112</f>
        <v>418.66666666666669</v>
      </c>
      <c r="I113" s="28">
        <f t="shared" si="6"/>
        <v>-2556.0060606060611</v>
      </c>
      <c r="J113" s="24"/>
    </row>
    <row r="114" spans="1:11" ht="15" customHeight="1" x14ac:dyDescent="0.25">
      <c r="A114" s="5"/>
      <c r="B114" s="5"/>
      <c r="C114" s="5"/>
      <c r="D114" s="6"/>
      <c r="E114" s="5"/>
      <c r="F114" s="6">
        <f>SUM(F4:F113)</f>
        <v>644725</v>
      </c>
      <c r="G114" s="6"/>
      <c r="H114" s="6">
        <f>SUM(H4:H113)</f>
        <v>45488.999999999985</v>
      </c>
      <c r="I114" s="6">
        <f>F114+H114</f>
        <v>690214</v>
      </c>
      <c r="J114" s="6"/>
    </row>
    <row r="115" spans="1:11" ht="15" customHeight="1" x14ac:dyDescent="0.25">
      <c r="A115" s="5"/>
      <c r="B115" s="5"/>
      <c r="C115" s="5"/>
      <c r="D115" s="6"/>
      <c r="E115" s="5"/>
      <c r="F115" s="6"/>
      <c r="G115" s="6"/>
      <c r="H115" s="8" t="s">
        <v>54</v>
      </c>
      <c r="I115" s="6">
        <f>I114/(COUNTIF(A4:A113,"*"))</f>
        <v>6274.6727272727276</v>
      </c>
      <c r="J115" s="5"/>
      <c r="K115" s="3"/>
    </row>
  </sheetData>
  <autoFilter ref="A3:J116" xr:uid="{6F474B58-787A-4D45-B02F-A5A27401A210}">
    <sortState xmlns:xlrd2="http://schemas.microsoft.com/office/spreadsheetml/2017/richdata2" ref="A4:J116">
      <sortCondition ref="C3:C116"/>
    </sortState>
  </autoFilter>
  <conditionalFormatting sqref="I4:I113">
    <cfRule type="cellIs" dxfId="0" priority="1" operator="lessThan">
      <formula>0</formula>
    </cfRule>
  </conditionalFormatting>
  <pageMargins left="0.7" right="0.7" top="0.75" bottom="0.75" header="0.3" footer="0.3"/>
  <pageSetup paperSize="9" scale="88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KF steg 4 P18</vt:lpstr>
      <vt:lpstr>KF steg 4 F18 </vt:lpstr>
      <vt:lpstr>KF steg 4 F16 </vt:lpstr>
      <vt:lpstr>KF steg 4 P16</vt:lpstr>
      <vt:lpstr>KF steg 4 P14</vt:lpstr>
      <vt:lpstr>KF steg 4 F14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Kendo UI</dc:creator>
  <cp:keywords/>
  <dc:description/>
  <cp:lastModifiedBy>Niklas</cp:lastModifiedBy>
  <cp:revision/>
  <dcterms:created xsi:type="dcterms:W3CDTF">2019-09-22T17:39:16Z</dcterms:created>
  <dcterms:modified xsi:type="dcterms:W3CDTF">2023-06-08T12:09:30Z</dcterms:modified>
  <cp:category/>
  <cp:contentStatus/>
</cp:coreProperties>
</file>